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ru\Desktop\業務管理\クライアント\アドバイザー\04 地方公会計\01 佐賀県総合事務組合\令和５年度支援（令和４年度決算）\01 総合事務組合全体財務4表\"/>
    </mc:Choice>
  </mc:AlternateContent>
  <bookViews>
    <workbookView xWindow="0" yWindow="0" windowWidth="9510" windowHeight="4440"/>
  </bookViews>
  <sheets>
    <sheet name="全体" sheetId="14" r:id="rId1"/>
    <sheet name="交通災害" sheetId="13" r:id="rId2"/>
    <sheet name="合算" sheetId="7" r:id="rId3"/>
    <sheet name="共通" sheetId="12" r:id="rId4"/>
    <sheet name="退職" sheetId="8" r:id="rId5"/>
    <sheet name="非常勤" sheetId="10" r:id="rId6"/>
    <sheet name="消防" sheetId="9" r:id="rId7"/>
    <sheet name="会館" sheetId="11" r:id="rId8"/>
  </sheets>
  <externalReferences>
    <externalReference r:id="rId9"/>
    <externalReference r:id="rId10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会館!$B$1:$Q$32</definedName>
    <definedName name="_xlnm.Print_Area" localSheetId="3">共通!$B$1:$Q$32</definedName>
    <definedName name="_xlnm.Print_Area" localSheetId="1">交通災害!$B$1:$Q$32</definedName>
    <definedName name="_xlnm.Print_Area" localSheetId="2">合算!$B$1:$Q$32</definedName>
    <definedName name="_xlnm.Print_Area" localSheetId="6">消防!$B$1:$Q$32</definedName>
    <definedName name="_xlnm.Print_Area" localSheetId="0">全体!$B$1:$Q$32</definedName>
    <definedName name="_xlnm.Print_Area" localSheetId="4">退職!$B$1:$Q$32</definedName>
    <definedName name="_xlnm.Print_Area" localSheetId="5">非常勤!$B$1:$Q$32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13" l="1"/>
  <c r="O25" i="13"/>
  <c r="O25" i="10" l="1"/>
  <c r="O24" i="10"/>
  <c r="O17" i="10"/>
  <c r="O16" i="10" l="1"/>
  <c r="O18" i="10"/>
  <c r="O21" i="10" l="1"/>
  <c r="O20" i="10"/>
  <c r="O29" i="10" s="1"/>
  <c r="O30" i="10" s="1"/>
  <c r="O28" i="13" l="1"/>
  <c r="O24" i="13" l="1"/>
  <c r="O16" i="13"/>
  <c r="O20" i="13" s="1"/>
  <c r="O29" i="13" l="1"/>
  <c r="O30" i="13" s="1"/>
  <c r="O25" i="11"/>
  <c r="O24" i="11"/>
  <c r="O23" i="11"/>
  <c r="O19" i="11"/>
  <c r="O18" i="11"/>
  <c r="O17" i="11"/>
  <c r="O22" i="11" l="1"/>
  <c r="O20" i="11"/>
  <c r="O16" i="11"/>
  <c r="O21" i="11" l="1"/>
  <c r="O29" i="11" s="1"/>
  <c r="O30" i="11" s="1"/>
  <c r="O25" i="9" l="1"/>
  <c r="O24" i="9"/>
  <c r="O19" i="9"/>
  <c r="O18" i="9"/>
  <c r="O16" i="9"/>
  <c r="O17" i="9" l="1"/>
  <c r="O20" i="9" l="1"/>
  <c r="O21" i="9"/>
  <c r="O29" i="9" l="1"/>
  <c r="O30" i="9" s="1"/>
  <c r="O28" i="8"/>
  <c r="O25" i="8"/>
  <c r="O24" i="8"/>
  <c r="O17" i="8"/>
  <c r="O20" i="8" l="1"/>
  <c r="O16" i="8"/>
  <c r="O18" i="8"/>
  <c r="O21" i="8"/>
  <c r="O29" i="8" l="1"/>
  <c r="O30" i="8" s="1"/>
  <c r="Q17" i="11" l="1"/>
  <c r="Q20" i="11" s="1"/>
  <c r="Q29" i="11" s="1"/>
  <c r="Q30" i="11" s="1"/>
  <c r="Q17" i="9" l="1"/>
  <c r="Q20" i="9" s="1"/>
  <c r="Q29" i="9" s="1"/>
  <c r="Q30" i="9" s="1"/>
  <c r="Q17" i="10" l="1"/>
  <c r="Q20" i="10" s="1"/>
  <c r="Q29" i="10" s="1"/>
  <c r="Q30" i="10" s="1"/>
  <c r="Q17" i="8" l="1"/>
  <c r="Q20" i="8" s="1"/>
  <c r="Q29" i="8" s="1"/>
  <c r="Q30" i="8" s="1"/>
  <c r="M25" i="12" l="1"/>
  <c r="O25" i="12" s="1"/>
  <c r="M24" i="12"/>
  <c r="Q17" i="12"/>
  <c r="Q20" i="12" s="1"/>
  <c r="Q29" i="12" s="1"/>
  <c r="Q30" i="12" s="1"/>
  <c r="M21" i="12" l="1"/>
  <c r="O21" i="12" s="1"/>
  <c r="O24" i="12"/>
  <c r="M29" i="12" l="1"/>
  <c r="M30" i="12" s="1"/>
  <c r="K20" i="12"/>
  <c r="K29" i="12" l="1"/>
  <c r="K30" i="12" s="1"/>
  <c r="O20" i="12"/>
  <c r="O29" i="12" s="1"/>
  <c r="O30" i="12" s="1"/>
  <c r="Q17" i="13" l="1"/>
  <c r="Q20" i="13" s="1"/>
  <c r="Q29" i="13" s="1"/>
  <c r="Q30" i="13" s="1"/>
  <c r="U30" i="14" l="1"/>
  <c r="U28" i="14"/>
  <c r="U27" i="14"/>
  <c r="U26" i="14"/>
  <c r="W21" i="14"/>
  <c r="V21" i="14"/>
  <c r="V29" i="14" s="1"/>
  <c r="U19" i="14"/>
  <c r="U18" i="14"/>
  <c r="W17" i="14"/>
  <c r="U17" i="14" s="1"/>
  <c r="Q17" i="14"/>
  <c r="Q20" i="14" s="1"/>
  <c r="Q29" i="14" s="1"/>
  <c r="Q30" i="14" s="1"/>
  <c r="U16" i="14"/>
  <c r="U15" i="14"/>
  <c r="U30" i="13"/>
  <c r="U28" i="13"/>
  <c r="U27" i="13"/>
  <c r="U26" i="13"/>
  <c r="W21" i="13"/>
  <c r="V21" i="13"/>
  <c r="V29" i="13" s="1"/>
  <c r="U19" i="13"/>
  <c r="U18" i="13"/>
  <c r="W17" i="13"/>
  <c r="U17" i="13" s="1"/>
  <c r="U16" i="13"/>
  <c r="U15" i="13"/>
  <c r="W20" i="14" l="1"/>
  <c r="W20" i="13"/>
  <c r="K28" i="7"/>
  <c r="K28" i="14" s="1"/>
  <c r="K27" i="7"/>
  <c r="K27" i="14" s="1"/>
  <c r="K26" i="7"/>
  <c r="K26" i="14" s="1"/>
  <c r="M28" i="7"/>
  <c r="M28" i="14" s="1"/>
  <c r="M27" i="7"/>
  <c r="M27" i="14" s="1"/>
  <c r="M26" i="7"/>
  <c r="M26" i="14" s="1"/>
  <c r="M23" i="7"/>
  <c r="M23" i="14" s="1"/>
  <c r="M22" i="7"/>
  <c r="M22" i="14" s="1"/>
  <c r="O23" i="7"/>
  <c r="O23" i="14" s="1"/>
  <c r="K19" i="7"/>
  <c r="K19" i="14" s="1"/>
  <c r="O15" i="7"/>
  <c r="O15" i="14" s="1"/>
  <c r="M15" i="7"/>
  <c r="M15" i="14" s="1"/>
  <c r="K15" i="7"/>
  <c r="K15" i="14" s="1"/>
  <c r="U20" i="14" l="1"/>
  <c r="W29" i="14"/>
  <c r="U29" i="14" s="1"/>
  <c r="U20" i="13"/>
  <c r="W29" i="13"/>
  <c r="U29" i="13" s="1"/>
  <c r="O22" i="7"/>
  <c r="O22" i="14" s="1"/>
  <c r="O19" i="7"/>
  <c r="O19" i="14" s="1"/>
  <c r="O28" i="7"/>
  <c r="O28" i="14" s="1"/>
  <c r="M24" i="7"/>
  <c r="M24" i="14" s="1"/>
  <c r="K16" i="7"/>
  <c r="K16" i="14" s="1"/>
  <c r="O25" i="7" l="1"/>
  <c r="O25" i="14" s="1"/>
  <c r="M25" i="7"/>
  <c r="M25" i="14" s="1"/>
  <c r="O18" i="7"/>
  <c r="O18" i="14" s="1"/>
  <c r="K18" i="7"/>
  <c r="K18" i="14" s="1"/>
  <c r="O24" i="7"/>
  <c r="O24" i="14" s="1"/>
  <c r="O16" i="7"/>
  <c r="O16" i="14" s="1"/>
  <c r="U30" i="12"/>
  <c r="U28" i="12"/>
  <c r="U27" i="12"/>
  <c r="U26" i="12"/>
  <c r="W21" i="12"/>
  <c r="V21" i="12"/>
  <c r="V29" i="12" s="1"/>
  <c r="U19" i="12"/>
  <c r="U18" i="12"/>
  <c r="W17" i="12"/>
  <c r="W20" i="12" s="1"/>
  <c r="U16" i="12"/>
  <c r="U15" i="12"/>
  <c r="U30" i="11"/>
  <c r="U28" i="11"/>
  <c r="U27" i="11"/>
  <c r="U26" i="11"/>
  <c r="W21" i="11"/>
  <c r="V21" i="11"/>
  <c r="V29" i="11" s="1"/>
  <c r="U19" i="11"/>
  <c r="U18" i="11"/>
  <c r="W17" i="11"/>
  <c r="W20" i="11" s="1"/>
  <c r="U16" i="11"/>
  <c r="U15" i="11"/>
  <c r="U30" i="10"/>
  <c r="U28" i="10"/>
  <c r="U27" i="10"/>
  <c r="U26" i="10"/>
  <c r="W21" i="10"/>
  <c r="V21" i="10"/>
  <c r="V29" i="10" s="1"/>
  <c r="U19" i="10"/>
  <c r="U18" i="10"/>
  <c r="W17" i="10"/>
  <c r="W20" i="10" s="1"/>
  <c r="U16" i="10"/>
  <c r="U15" i="10"/>
  <c r="U30" i="9"/>
  <c r="U28" i="9"/>
  <c r="U27" i="9"/>
  <c r="U26" i="9"/>
  <c r="W21" i="9"/>
  <c r="V21" i="9"/>
  <c r="V29" i="9" s="1"/>
  <c r="U19" i="9"/>
  <c r="U18" i="9"/>
  <c r="W17" i="9"/>
  <c r="W20" i="9" s="1"/>
  <c r="U16" i="9"/>
  <c r="U15" i="9"/>
  <c r="U30" i="8"/>
  <c r="U28" i="8"/>
  <c r="U27" i="8"/>
  <c r="U26" i="8"/>
  <c r="W21" i="8"/>
  <c r="V21" i="8"/>
  <c r="V29" i="8" s="1"/>
  <c r="W20" i="8"/>
  <c r="W29" i="8" s="1"/>
  <c r="U19" i="8"/>
  <c r="U18" i="8"/>
  <c r="W17" i="8"/>
  <c r="U17" i="8" s="1"/>
  <c r="U16" i="8"/>
  <c r="U15" i="8"/>
  <c r="U17" i="9" l="1"/>
  <c r="U17" i="10"/>
  <c r="U17" i="11"/>
  <c r="U17" i="12"/>
  <c r="M21" i="7"/>
  <c r="M21" i="14" s="1"/>
  <c r="O17" i="7"/>
  <c r="O17" i="14" s="1"/>
  <c r="K17" i="7"/>
  <c r="K17" i="14" s="1"/>
  <c r="K20" i="7"/>
  <c r="K20" i="14" s="1"/>
  <c r="O21" i="7"/>
  <c r="O21" i="14" s="1"/>
  <c r="W29" i="12"/>
  <c r="U20" i="12"/>
  <c r="U29" i="12"/>
  <c r="W29" i="11"/>
  <c r="U29" i="11" s="1"/>
  <c r="U20" i="11"/>
  <c r="W29" i="10"/>
  <c r="U29" i="10" s="1"/>
  <c r="U20" i="10"/>
  <c r="W29" i="9"/>
  <c r="U29" i="9" s="1"/>
  <c r="U20" i="9"/>
  <c r="U29" i="8"/>
  <c r="U20" i="8"/>
  <c r="M29" i="7" l="1"/>
  <c r="M29" i="14" s="1"/>
  <c r="M30" i="7"/>
  <c r="M30" i="14" s="1"/>
  <c r="O20" i="7" l="1"/>
  <c r="O20" i="14" s="1"/>
  <c r="K30" i="7"/>
  <c r="K30" i="14" s="1"/>
  <c r="K29" i="7"/>
  <c r="K29" i="14" s="1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O30" i="7" l="1"/>
  <c r="O30" i="14" s="1"/>
  <c r="O29" i="7"/>
  <c r="O29" i="14" s="1"/>
  <c r="Q20" i="7"/>
  <c r="Q29" i="7" s="1"/>
  <c r="Q30" i="7" s="1"/>
  <c r="W20" i="7"/>
  <c r="U20" i="7" l="1"/>
  <c r="W29" i="7"/>
  <c r="U29" i="7" s="1"/>
</calcChain>
</file>

<file path=xl/sharedStrings.xml><?xml version="1.0" encoding="utf-8"?>
<sst xmlns="http://schemas.openxmlformats.org/spreadsheetml/2006/main" count="800" uniqueCount="58">
  <si>
    <t>（単位：円）</t>
  </si>
  <si>
    <t>科目</t>
  </si>
  <si>
    <t>-</t>
  </si>
  <si>
    <t>その他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</si>
  <si>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</si>
  <si>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</si>
  <si>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</si>
  <si>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</si>
  <si>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</si>
  <si>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</si>
  <si>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</si>
  <si>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</si>
  <si>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</si>
  <si>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</si>
  <si>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</si>
  <si>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</si>
  <si>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</si>
  <si>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</si>
  <si>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</si>
  <si>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</si>
  <si>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</si>
  <si>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</si>
  <si>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</si>
  <si>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</si>
  <si>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</si>
  <si>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</si>
  <si>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</si>
  <si>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</si>
  <si>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</si>
  <si>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</si>
  <si>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</si>
  <si>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</si>
  <si>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</si>
  <si>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</si>
  <si>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</si>
  <si>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科目コード</t>
  </si>
  <si>
    <t>合計</t>
  </si>
  <si>
    <t>固定資産
等形成分</t>
  </si>
  <si>
    <t>余剰分
（不足分）</t>
  </si>
  <si>
    <t>固定資産等の変動（内部変動）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</si>
  <si>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</si>
  <si>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</si>
  <si>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</si>
  <si>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</si>
  <si>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</si>
  <si>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純資産変動計算書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</si>
  <si>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</si>
  <si>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</si>
  <si>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</si>
  <si>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</si>
  <si>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</si>
  <si>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</si>
  <si>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</si>
  <si>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t>*団体区分 ： 会計別</t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</si>
  <si>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10"/>
  </si>
  <si>
    <t>*会計年度 ： 令和 4年度</t>
    <rPh sb="8" eb="10">
      <t>レイワ</t>
    </rPh>
    <rPh sb="12" eb="14">
      <t>ネンド</t>
    </rPh>
    <rPh sb="13" eb="14">
      <t>ド</t>
    </rPh>
    <phoneticPr fontId="10"/>
  </si>
  <si>
    <t>自　令和 4年 4月  1日</t>
    <rPh sb="2" eb="4">
      <t>レイワ</t>
    </rPh>
    <phoneticPr fontId="10"/>
  </si>
  <si>
    <t>至　令和 5年 3月31日</t>
    <rPh sb="2" eb="4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</si>
</sst>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4" applyFont="1" applyFill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6" xfId="5" applyFont="1" applyFill="1" applyBorder="1" applyAlignment="1">
      <alignment vertical="center"/>
    </xf>
    <xf numFmtId="49" fontId="4" fillId="0" borderId="0" xfId="7" applyNumberFormat="1" applyFont="1" applyFill="1" applyAlignment="1">
      <alignment vertical="center"/>
    </xf>
    <xf numFmtId="0" fontId="11" fillId="0" borderId="0" xfId="7" applyFont="1" applyFill="1" applyBorder="1" applyAlignment="1"/>
    <xf numFmtId="0" fontId="4" fillId="0" borderId="0" xfId="7" applyFont="1" applyFill="1" applyAlignment="1">
      <alignment vertical="center"/>
    </xf>
    <xf numFmtId="0" fontId="11" fillId="0" borderId="0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/>
    </xf>
    <xf numFmtId="0" fontId="1" fillId="0" borderId="0" xfId="7" applyFont="1" applyFill="1" applyBorder="1" applyAlignment="1"/>
    <xf numFmtId="0" fontId="1" fillId="0" borderId="0" xfId="7" applyFont="1" applyFill="1" applyBorder="1" applyAlignment="1">
      <alignment horizontal="right"/>
    </xf>
    <xf numFmtId="0" fontId="1" fillId="0" borderId="0" xfId="7" applyFont="1" applyFill="1" applyAlignment="1">
      <alignment vertical="center"/>
    </xf>
    <xf numFmtId="0" fontId="1" fillId="0" borderId="2" xfId="7" applyFont="1" applyFill="1" applyBorder="1" applyAlignment="1">
      <alignment vertical="center"/>
    </xf>
    <xf numFmtId="0" fontId="1" fillId="0" borderId="27" xfId="7" applyFont="1" applyFill="1" applyBorder="1" applyAlignment="1">
      <alignment vertical="center"/>
    </xf>
    <xf numFmtId="0" fontId="1" fillId="0" borderId="0" xfId="7" applyFont="1" applyFill="1" applyAlignment="1">
      <alignment horizontal="center" vertical="center"/>
    </xf>
    <xf numFmtId="38" fontId="1" fillId="0" borderId="32" xfId="5" applyFont="1" applyFill="1" applyBorder="1" applyAlignment="1">
      <alignment vertical="center"/>
    </xf>
    <xf numFmtId="38" fontId="1" fillId="0" borderId="4" xfId="5" applyFont="1" applyFill="1" applyBorder="1" applyAlignment="1">
      <alignment vertical="center"/>
    </xf>
    <xf numFmtId="0" fontId="1" fillId="0" borderId="4" xfId="7" applyFont="1" applyFill="1" applyBorder="1" applyAlignment="1">
      <alignment vertical="center"/>
    </xf>
    <xf numFmtId="176" fontId="1" fillId="0" borderId="3" xfId="7" applyNumberFormat="1" applyFont="1" applyFill="1" applyBorder="1" applyAlignment="1">
      <alignment horizontal="right" vertical="center"/>
    </xf>
    <xf numFmtId="177" fontId="8" fillId="0" borderId="4" xfId="7" applyNumberFormat="1" applyFont="1" applyFill="1" applyBorder="1" applyAlignment="1">
      <alignment horizontal="center" vertical="center"/>
    </xf>
    <xf numFmtId="176" fontId="8" fillId="0" borderId="33" xfId="7" applyNumberFormat="1" applyFont="1" applyFill="1" applyBorder="1" applyAlignment="1">
      <alignment horizontal="center" vertical="center"/>
    </xf>
    <xf numFmtId="176" fontId="1" fillId="0" borderId="4" xfId="7" applyNumberFormat="1" applyFont="1" applyFill="1" applyBorder="1" applyAlignment="1">
      <alignment horizontal="right" vertical="center"/>
    </xf>
    <xf numFmtId="176" fontId="8" fillId="0" borderId="5" xfId="7" applyNumberFormat="1" applyFont="1" applyFill="1" applyBorder="1" applyAlignment="1">
      <alignment horizontal="center" vertical="center"/>
    </xf>
    <xf numFmtId="0" fontId="1" fillId="0" borderId="0" xfId="7" applyFont="1" applyFill="1" applyBorder="1" applyAlignment="1">
      <alignment vertical="center"/>
    </xf>
    <xf numFmtId="176" fontId="1" fillId="0" borderId="15" xfId="7" applyNumberFormat="1" applyFont="1" applyFill="1" applyBorder="1" applyAlignment="1">
      <alignment horizontal="right" vertical="center"/>
    </xf>
    <xf numFmtId="177" fontId="8" fillId="0" borderId="0" xfId="7" applyNumberFormat="1" applyFont="1" applyFill="1" applyBorder="1" applyAlignment="1">
      <alignment horizontal="center" vertical="center"/>
    </xf>
    <xf numFmtId="176" fontId="8" fillId="0" borderId="9" xfId="7" applyNumberFormat="1" applyFont="1" applyFill="1" applyBorder="1" applyAlignment="1">
      <alignment horizontal="center" vertical="center"/>
    </xf>
    <xf numFmtId="176" fontId="1" fillId="0" borderId="0" xfId="7" applyNumberFormat="1" applyFont="1" applyFill="1" applyBorder="1" applyAlignment="1">
      <alignment horizontal="right" vertical="center"/>
    </xf>
    <xf numFmtId="176" fontId="8" fillId="0" borderId="8" xfId="7" applyNumberFormat="1" applyFont="1" applyFill="1" applyBorder="1" applyAlignment="1">
      <alignment horizontal="center" vertical="center"/>
    </xf>
    <xf numFmtId="0" fontId="1" fillId="0" borderId="6" xfId="7" applyFont="1" applyFill="1" applyBorder="1" applyAlignment="1">
      <alignment vertical="center"/>
    </xf>
    <xf numFmtId="176" fontId="8" fillId="0" borderId="10" xfId="7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left" vertical="center"/>
    </xf>
    <xf numFmtId="38" fontId="1" fillId="0" borderId="11" xfId="5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0" fontId="1" fillId="0" borderId="12" xfId="7" applyFont="1" applyFill="1" applyBorder="1" applyAlignment="1">
      <alignment vertical="center"/>
    </xf>
    <xf numFmtId="176" fontId="1" fillId="0" borderId="19" xfId="7" applyNumberFormat="1" applyFont="1" applyFill="1" applyBorder="1" applyAlignment="1">
      <alignment horizontal="right" vertical="center"/>
    </xf>
    <xf numFmtId="177" fontId="8" fillId="0" borderId="12" xfId="7" applyNumberFormat="1" applyFont="1" applyFill="1" applyBorder="1" applyAlignment="1">
      <alignment horizontal="center" vertical="center"/>
    </xf>
    <xf numFmtId="176" fontId="8" fillId="0" borderId="13" xfId="7" applyNumberFormat="1" applyFont="1" applyFill="1" applyBorder="1" applyAlignment="1">
      <alignment horizontal="center" vertical="center"/>
    </xf>
    <xf numFmtId="176" fontId="1" fillId="0" borderId="12" xfId="7" applyNumberFormat="1" applyFont="1" applyFill="1" applyBorder="1" applyAlignment="1">
      <alignment horizontal="right" vertical="center"/>
    </xf>
    <xf numFmtId="176" fontId="8" fillId="0" borderId="14" xfId="7" applyNumberFormat="1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40" xfId="8" applyFont="1" applyFill="1" applyBorder="1" applyAlignment="1">
      <alignment vertical="center"/>
    </xf>
    <xf numFmtId="0" fontId="1" fillId="0" borderId="7" xfId="7" applyFont="1" applyFill="1" applyBorder="1" applyAlignment="1">
      <alignment vertical="center"/>
    </xf>
    <xf numFmtId="176" fontId="1" fillId="0" borderId="17" xfId="7" applyNumberFormat="1" applyFont="1" applyFill="1" applyBorder="1" applyAlignment="1">
      <alignment horizontal="right" vertical="center"/>
    </xf>
    <xf numFmtId="177" fontId="8" fillId="0" borderId="41" xfId="7" applyNumberFormat="1" applyFont="1" applyFill="1" applyBorder="1" applyAlignment="1">
      <alignment horizontal="center" vertical="center"/>
    </xf>
    <xf numFmtId="176" fontId="1" fillId="0" borderId="7" xfId="7" applyNumberFormat="1" applyFont="1" applyFill="1" applyBorder="1" applyAlignment="1">
      <alignment horizontal="right" vertical="center"/>
    </xf>
    <xf numFmtId="176" fontId="8" fillId="0" borderId="18" xfId="7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0" fontId="1" fillId="0" borderId="12" xfId="8" applyFont="1" applyFill="1" applyBorder="1" applyAlignment="1">
      <alignment horizontal="left" vertical="center"/>
    </xf>
    <xf numFmtId="38" fontId="7" fillId="0" borderId="0" xfId="5" applyFont="1" applyFill="1" applyBorder="1" applyAlignment="1">
      <alignment vertical="center"/>
    </xf>
    <xf numFmtId="38" fontId="1" fillId="0" borderId="20" xfId="5" applyFont="1" applyFill="1" applyBorder="1" applyAlignment="1">
      <alignment vertical="center"/>
    </xf>
    <xf numFmtId="0" fontId="1" fillId="0" borderId="21" xfId="8" applyFont="1" applyFill="1" applyBorder="1" applyAlignment="1">
      <alignment vertical="center"/>
    </xf>
    <xf numFmtId="0" fontId="1" fillId="0" borderId="21" xfId="8" applyFont="1" applyFill="1" applyBorder="1" applyAlignment="1">
      <alignment horizontal="left" vertical="center"/>
    </xf>
    <xf numFmtId="0" fontId="9" fillId="0" borderId="21" xfId="8" applyFont="1" applyFill="1" applyBorder="1" applyAlignment="1">
      <alignment horizontal="left" vertical="center"/>
    </xf>
    <xf numFmtId="0" fontId="1" fillId="0" borderId="21" xfId="7" applyFont="1" applyFill="1" applyBorder="1" applyAlignment="1">
      <alignment vertical="center"/>
    </xf>
    <xf numFmtId="176" fontId="1" fillId="0" borderId="23" xfId="7" applyNumberFormat="1" applyFont="1" applyFill="1" applyBorder="1" applyAlignment="1">
      <alignment horizontal="right" vertical="center"/>
    </xf>
    <xf numFmtId="177" fontId="8" fillId="0" borderId="21" xfId="7" applyNumberFormat="1" applyFont="1" applyFill="1" applyBorder="1" applyAlignment="1">
      <alignment horizontal="center" vertical="center"/>
    </xf>
    <xf numFmtId="176" fontId="8" fillId="0" borderId="22" xfId="7" applyNumberFormat="1" applyFont="1" applyFill="1" applyBorder="1" applyAlignment="1">
      <alignment horizontal="center" vertical="center"/>
    </xf>
    <xf numFmtId="176" fontId="1" fillId="0" borderId="21" xfId="7" applyNumberFormat="1" applyFont="1" applyFill="1" applyBorder="1" applyAlignment="1">
      <alignment horizontal="right" vertical="center"/>
    </xf>
    <xf numFmtId="176" fontId="8" fillId="0" borderId="24" xfId="5" applyNumberFormat="1" applyFont="1" applyFill="1" applyBorder="1" applyAlignment="1">
      <alignment horizontal="center" vertical="center"/>
    </xf>
    <xf numFmtId="38" fontId="1" fillId="0" borderId="28" xfId="5" applyFont="1" applyFill="1" applyBorder="1" applyAlignment="1">
      <alignment vertical="center"/>
    </xf>
    <xf numFmtId="0" fontId="1" fillId="0" borderId="29" xfId="8" applyFont="1" applyFill="1" applyBorder="1" applyAlignment="1">
      <alignment vertical="center"/>
    </xf>
    <xf numFmtId="0" fontId="1" fillId="0" borderId="29" xfId="8" applyFont="1" applyFill="1" applyBorder="1" applyAlignment="1">
      <alignment horizontal="left" vertical="center"/>
    </xf>
    <xf numFmtId="0" fontId="1" fillId="0" borderId="29" xfId="7" applyFont="1" applyFill="1" applyBorder="1" applyAlignment="1">
      <alignment vertical="center"/>
    </xf>
    <xf numFmtId="176" fontId="1" fillId="0" borderId="31" xfId="7" applyNumberFormat="1" applyFont="1" applyFill="1" applyBorder="1" applyAlignment="1">
      <alignment horizontal="right" vertical="center"/>
    </xf>
    <xf numFmtId="177" fontId="8" fillId="0" borderId="29" xfId="7" applyNumberFormat="1" applyFont="1" applyFill="1" applyBorder="1" applyAlignment="1">
      <alignment horizontal="center" vertical="center"/>
    </xf>
    <xf numFmtId="176" fontId="8" fillId="0" borderId="30" xfId="7" applyNumberFormat="1" applyFont="1" applyFill="1" applyBorder="1" applyAlignment="1">
      <alignment horizontal="center" vertical="center"/>
    </xf>
    <xf numFmtId="176" fontId="1" fillId="0" borderId="29" xfId="7" applyNumberFormat="1" applyFont="1" applyFill="1" applyBorder="1" applyAlignment="1">
      <alignment horizontal="right" vertical="center"/>
    </xf>
    <xf numFmtId="176" fontId="8" fillId="0" borderId="47" xfId="5" applyNumberFormat="1" applyFont="1" applyFill="1" applyBorder="1" applyAlignment="1">
      <alignment horizontal="center" vertical="center"/>
    </xf>
    <xf numFmtId="0" fontId="1" fillId="0" borderId="2" xfId="7" applyFont="1" applyFill="1" applyBorder="1" applyAlignment="1">
      <alignment vertical="top" wrapText="1"/>
    </xf>
    <xf numFmtId="0" fontId="1" fillId="0" borderId="2" xfId="7" applyFont="1" applyFill="1" applyBorder="1" applyAlignment="1">
      <alignment vertical="top"/>
    </xf>
    <xf numFmtId="0" fontId="1" fillId="0" borderId="0" xfId="7" applyFont="1" applyFill="1" applyBorder="1" applyAlignment="1">
      <alignment vertical="top"/>
    </xf>
    <xf numFmtId="0" fontId="4" fillId="0" borderId="0" xfId="7" applyFont="1" applyAlignment="1">
      <alignment horizontal="left" vertical="center"/>
    </xf>
    <xf numFmtId="0" fontId="1" fillId="0" borderId="0" xfId="7" applyFont="1" applyAlignment="1">
      <alignment horizontal="center" vertical="center"/>
    </xf>
    <xf numFmtId="0" fontId="1" fillId="0" borderId="0" xfId="7" applyFont="1"/>
    <xf numFmtId="0" fontId="1" fillId="0" borderId="0" xfId="7" applyFont="1" applyFill="1" applyBorder="1" applyAlignment="1">
      <alignment horizontal="right" vertical="center"/>
    </xf>
    <xf numFmtId="176" fontId="8" fillId="0" borderId="24" xfId="7" applyNumberFormat="1" applyFont="1" applyFill="1" applyBorder="1" applyAlignment="1">
      <alignment horizontal="center" vertical="center"/>
    </xf>
    <xf numFmtId="176" fontId="8" fillId="0" borderId="47" xfId="7" applyNumberFormat="1" applyFont="1" applyFill="1" applyBorder="1" applyAlignment="1">
      <alignment horizontal="center" vertical="center"/>
    </xf>
    <xf numFmtId="176" fontId="4" fillId="0" borderId="0" xfId="7" applyNumberFormat="1" applyFont="1" applyFill="1" applyAlignment="1">
      <alignment vertical="center"/>
    </xf>
    <xf numFmtId="176" fontId="0" fillId="0" borderId="19" xfId="7" applyNumberFormat="1" applyFont="1" applyFill="1" applyBorder="1" applyAlignment="1">
      <alignment horizontal="right" vertical="center"/>
    </xf>
    <xf numFmtId="176" fontId="0" fillId="0" borderId="3" xfId="7" applyNumberFormat="1" applyFont="1" applyFill="1" applyBorder="1" applyAlignment="1">
      <alignment horizontal="right" vertical="center"/>
    </xf>
    <xf numFmtId="176" fontId="1" fillId="0" borderId="50" xfId="7" applyNumberFormat="1" applyFont="1" applyFill="1" applyBorder="1" applyAlignment="1">
      <alignment horizontal="center" vertical="center"/>
    </xf>
    <xf numFmtId="176" fontId="1" fillId="0" borderId="46" xfId="7" applyNumberFormat="1" applyFont="1" applyFill="1" applyBorder="1" applyAlignment="1">
      <alignment horizontal="center" vertical="center"/>
    </xf>
    <xf numFmtId="176" fontId="1" fillId="0" borderId="36" xfId="7" applyNumberFormat="1" applyFont="1" applyFill="1" applyBorder="1" applyAlignment="1">
      <alignment horizontal="right" vertical="center"/>
    </xf>
    <xf numFmtId="176" fontId="1" fillId="0" borderId="37" xfId="7" applyNumberFormat="1" applyFont="1" applyFill="1" applyBorder="1" applyAlignment="1">
      <alignment horizontal="right" vertical="center"/>
    </xf>
    <xf numFmtId="176" fontId="1" fillId="0" borderId="49" xfId="7" applyNumberFormat="1" applyFont="1" applyFill="1" applyBorder="1" applyAlignment="1">
      <alignment horizontal="center" vertical="center"/>
    </xf>
    <xf numFmtId="176" fontId="1" fillId="0" borderId="45" xfId="7" applyNumberFormat="1" applyFont="1" applyFill="1" applyBorder="1" applyAlignment="1">
      <alignment horizontal="center" vertical="center"/>
    </xf>
    <xf numFmtId="177" fontId="1" fillId="0" borderId="36" xfId="7" applyNumberFormat="1" applyFont="1" applyFill="1" applyBorder="1" applyAlignment="1">
      <alignment horizontal="center" vertical="center"/>
    </xf>
    <xf numFmtId="177" fontId="1" fillId="0" borderId="45" xfId="7" applyNumberFormat="1" applyFont="1" applyFill="1" applyBorder="1" applyAlignment="1">
      <alignment horizontal="center" vertical="center"/>
    </xf>
    <xf numFmtId="177" fontId="1" fillId="0" borderId="49" xfId="7" applyNumberFormat="1" applyFont="1" applyFill="1" applyBorder="1" applyAlignment="1">
      <alignment horizontal="center" vertical="center"/>
    </xf>
    <xf numFmtId="177" fontId="1" fillId="0" borderId="34" xfId="7" applyNumberFormat="1" applyFont="1" applyFill="1" applyBorder="1" applyAlignment="1">
      <alignment horizontal="right" vertical="center"/>
    </xf>
    <xf numFmtId="0" fontId="1" fillId="0" borderId="35" xfId="7" applyFont="1" applyBorder="1" applyAlignment="1">
      <alignment horizontal="right" vertical="center"/>
    </xf>
    <xf numFmtId="177" fontId="1" fillId="0" borderId="37" xfId="7" applyNumberFormat="1" applyFont="1" applyFill="1" applyBorder="1" applyAlignment="1">
      <alignment horizontal="center" vertical="center"/>
    </xf>
    <xf numFmtId="177" fontId="1" fillId="0" borderId="38" xfId="7" applyNumberFormat="1" applyFont="1" applyFill="1" applyBorder="1" applyAlignment="1">
      <alignment horizontal="center" vertical="center"/>
    </xf>
    <xf numFmtId="177" fontId="1" fillId="0" borderId="39" xfId="7" applyNumberFormat="1" applyFont="1" applyFill="1" applyBorder="1" applyAlignment="1">
      <alignment horizontal="center" vertical="center"/>
    </xf>
    <xf numFmtId="177" fontId="1" fillId="0" borderId="42" xfId="7" applyNumberFormat="1" applyFont="1" applyFill="1" applyBorder="1" applyAlignment="1">
      <alignment horizontal="center" vertical="center"/>
    </xf>
    <xf numFmtId="177" fontId="1" fillId="0" borderId="43" xfId="7" applyNumberFormat="1" applyFont="1" applyFill="1" applyBorder="1" applyAlignment="1">
      <alignment horizontal="center" vertical="center"/>
    </xf>
    <xf numFmtId="176" fontId="1" fillId="0" borderId="48" xfId="7" applyNumberFormat="1" applyFont="1" applyFill="1" applyBorder="1" applyAlignment="1">
      <alignment horizontal="center" vertical="center"/>
    </xf>
    <xf numFmtId="176" fontId="1" fillId="0" borderId="44" xfId="7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1" fillId="0" borderId="1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25" xfId="7" applyFont="1" applyFill="1" applyBorder="1" applyAlignment="1">
      <alignment horizontal="center" vertical="center"/>
    </xf>
    <xf numFmtId="0" fontId="1" fillId="0" borderId="28" xfId="7" applyFont="1" applyFill="1" applyBorder="1" applyAlignment="1">
      <alignment horizontal="center" vertical="center"/>
    </xf>
    <xf numFmtId="0" fontId="1" fillId="0" borderId="29" xfId="7" applyFont="1" applyFill="1" applyBorder="1" applyAlignment="1">
      <alignment horizontal="center" vertical="center"/>
    </xf>
    <xf numFmtId="0" fontId="1" fillId="0" borderId="30" xfId="7" applyFont="1" applyFill="1" applyBorder="1" applyAlignment="1">
      <alignment horizontal="center" vertical="center"/>
    </xf>
    <xf numFmtId="0" fontId="1" fillId="0" borderId="26" xfId="7" applyFont="1" applyFill="1" applyBorder="1" applyAlignment="1">
      <alignment horizontal="center" vertical="center"/>
    </xf>
    <xf numFmtId="0" fontId="1" fillId="0" borderId="31" xfId="7" applyFont="1" applyFill="1" applyBorder="1" applyAlignment="1">
      <alignment horizontal="center" vertical="center"/>
    </xf>
    <xf numFmtId="0" fontId="1" fillId="0" borderId="23" xfId="7" applyFont="1" applyFill="1" applyBorder="1" applyAlignment="1">
      <alignment horizontal="center" vertical="center" wrapText="1"/>
    </xf>
    <xf numFmtId="0" fontId="1" fillId="0" borderId="22" xfId="7" applyFont="1" applyBorder="1" applyAlignment="1">
      <alignment horizontal="center" vertical="center" wrapText="1"/>
    </xf>
    <xf numFmtId="0" fontId="1" fillId="0" borderId="24" xfId="7" applyFont="1" applyBorder="1" applyAlignment="1">
      <alignment horizontal="center" vertical="center" wrapText="1"/>
    </xf>
    <xf numFmtId="0" fontId="1" fillId="0" borderId="21" xfId="7" applyFont="1" applyFill="1" applyBorder="1" applyAlignment="1">
      <alignment horizontal="center" vertical="center" wrapText="1"/>
    </xf>
    <xf numFmtId="0" fontId="1" fillId="0" borderId="24" xfId="7" applyFont="1" applyFill="1" applyBorder="1" applyAlignment="1">
      <alignment horizontal="center" vertical="center" wrapText="1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8;&#24180;&#24230;&#25903;&#25588;&#65288;&#20196;&#21644;&#20803;&#24180;&#27770;&#31639;&#65289;/02%20&#20107;&#26989;&#21029;&#36001;&#21209;4&#34920;/01%20&#20849;&#36890;&#20250;&#35336;&#36001;&#21209;4&#34920;%202020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/>
      <sheetData sheetId="2"/>
      <sheetData sheetId="3">
        <row r="40">
          <cell r="M40">
            <v>0</v>
          </cell>
        </row>
        <row r="46">
          <cell r="M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2"/>
  <sheetViews>
    <sheetView showGridLines="0" tabSelected="1" topLeftCell="B1" zoomScale="85" zoomScaleNormal="85" zoomScaleSheetLayoutView="100" workbookViewId="0">
      <selection activeCell="C12" sqref="C12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52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f>合算!K15+交通災害!K15</f>
        <v>1851187556</v>
      </c>
      <c r="L15" s="20"/>
      <c r="M15" s="19">
        <f>合算!M15+交通災害!M15</f>
        <v>12483160007</v>
      </c>
      <c r="N15" s="21"/>
      <c r="O15" s="19">
        <f>合算!O15+交通災害!O15</f>
        <v>-10631972451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合算!K16+交通災害!K16+4600000</f>
        <v>-2552588400</v>
      </c>
      <c r="L16" s="26"/>
      <c r="M16" s="93"/>
      <c r="N16" s="94"/>
      <c r="O16" s="25">
        <f>合算!O16+交通災害!O16+4600000</f>
        <v>-2552588400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合算!K17+交通災害!K17-4600000</f>
        <v>2502587225</v>
      </c>
      <c r="L17" s="26"/>
      <c r="M17" s="90"/>
      <c r="N17" s="95"/>
      <c r="O17" s="25">
        <f>合算!O17+交通災害!O17-4600000</f>
        <v>2502587225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合算!K18+交通災害!K18-4600000</f>
        <v>2502587225</v>
      </c>
      <c r="L18" s="26"/>
      <c r="M18" s="90"/>
      <c r="N18" s="95"/>
      <c r="O18" s="25">
        <f>合算!O18+交通災害!O18-4600000</f>
        <v>2502587225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f>合算!K19+交通災害!K19</f>
        <v>0</v>
      </c>
      <c r="L19" s="38"/>
      <c r="M19" s="96"/>
      <c r="N19" s="97"/>
      <c r="O19" s="37">
        <f>合算!O19+交通災害!O19</f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合算!K20+交通災害!K20</f>
        <v>-50001175</v>
      </c>
      <c r="L20" s="47"/>
      <c r="M20" s="98"/>
      <c r="N20" s="99"/>
      <c r="O20" s="46">
        <f>合算!O20+交通災害!O20</f>
        <v>-50001175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合算!M21+交通災害!M21</f>
        <v>948018312</v>
      </c>
      <c r="N21" s="27"/>
      <c r="O21" s="25">
        <f>合算!O21+交通災害!O21</f>
        <v>-948018312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f>合算!M22+交通災害!M22</f>
        <v>0</v>
      </c>
      <c r="N22" s="27"/>
      <c r="O22" s="25">
        <f>合算!O22+交通災害!O22</f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f>合算!M23+交通災害!M23</f>
        <v>30484892</v>
      </c>
      <c r="N23" s="27"/>
      <c r="O23" s="25">
        <f>合算!O23+交通災害!O23</f>
        <v>-30484892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合算!M24+交通災害!M24</f>
        <v>990617954</v>
      </c>
      <c r="N24" s="27"/>
      <c r="O24" s="25">
        <f>合算!O24+交通災害!O24</f>
        <v>-990617954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合算!M25+交通災害!M25</f>
        <v>12114750</v>
      </c>
      <c r="N25" s="27"/>
      <c r="O25" s="25">
        <f>合算!O25+交通災害!O25</f>
        <v>-12114750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f>合算!K26+交通災害!K26</f>
        <v>0</v>
      </c>
      <c r="L26" s="26"/>
      <c r="M26" s="25">
        <f>合算!M26+交通災害!M26</f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f>合算!K27+交通災害!K27</f>
        <v>0</v>
      </c>
      <c r="L27" s="26"/>
      <c r="M27" s="25">
        <f>合算!M27+交通災害!M27</f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f>合算!K28+交通災害!K28</f>
        <v>0</v>
      </c>
      <c r="L28" s="38"/>
      <c r="M28" s="25">
        <f>合算!M28+交通災害!M28</f>
        <v>0</v>
      </c>
      <c r="N28" s="39"/>
      <c r="O28" s="25">
        <f>合算!O28+交通災害!O28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合算!K29+交通災害!K29</f>
        <v>-50001175</v>
      </c>
      <c r="L29" s="59"/>
      <c r="M29" s="58">
        <f>合算!M29+交通災害!M29</f>
        <v>948018312</v>
      </c>
      <c r="N29" s="60"/>
      <c r="O29" s="58">
        <f>合算!O29+交通災害!O29</f>
        <v>-998019487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合算!K30+交通災害!K30</f>
        <v>1801186381</v>
      </c>
      <c r="L30" s="68"/>
      <c r="M30" s="67">
        <f>合算!M30+交通災害!M30</f>
        <v>13431178319</v>
      </c>
      <c r="N30" s="69"/>
      <c r="O30" s="67">
        <f>合算!O30+交通災害!O30</f>
        <v>-11629991938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7" zoomScale="85" zoomScaleNormal="85" zoomScaleSheetLayoutView="100" workbookViewId="0">
      <selection activeCell="O21" sqref="O21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7" t="s">
        <v>40</v>
      </c>
    </row>
    <row r="2" spans="1:24" x14ac:dyDescent="0.2">
      <c r="C2" s="1" t="s">
        <v>55</v>
      </c>
    </row>
    <row r="3" spans="1:24" x14ac:dyDescent="0.2">
      <c r="C3" s="7" t="s">
        <v>41</v>
      </c>
    </row>
    <row r="4" spans="1:24" x14ac:dyDescent="0.2">
      <c r="C4" s="7" t="s">
        <v>53</v>
      </c>
    </row>
    <row r="5" spans="1:24" x14ac:dyDescent="0.2">
      <c r="C5" s="7" t="s">
        <v>54</v>
      </c>
    </row>
    <row r="6" spans="1:24" x14ac:dyDescent="0.2">
      <c r="C6" s="7" t="s">
        <v>43</v>
      </c>
    </row>
    <row r="7" spans="1:24" x14ac:dyDescent="0.2">
      <c r="C7" s="7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202488319</v>
      </c>
      <c r="L15" s="20"/>
      <c r="M15" s="19">
        <v>197344481</v>
      </c>
      <c r="N15" s="21"/>
      <c r="O15" s="19">
        <v>5143838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-1940930</v>
      </c>
      <c r="L16" s="26"/>
      <c r="M16" s="93"/>
      <c r="N16" s="94"/>
      <c r="O16" s="25">
        <f>K16</f>
        <v>-1940930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0</v>
      </c>
      <c r="L17" s="26"/>
      <c r="M17" s="90"/>
      <c r="N17" s="95"/>
      <c r="O17" s="25">
        <v>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0</v>
      </c>
      <c r="L18" s="26"/>
      <c r="M18" s="90"/>
      <c r="N18" s="95"/>
      <c r="O18" s="25">
        <v>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v>-1940930</v>
      </c>
      <c r="L20" s="47"/>
      <c r="M20" s="98"/>
      <c r="N20" s="99"/>
      <c r="O20" s="46">
        <f>SUM(O16:O17)</f>
        <v>-1940930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v>1613465</v>
      </c>
      <c r="N21" s="27"/>
      <c r="O21" s="25">
        <f>-M21</f>
        <v>-1613465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v>5613465</v>
      </c>
      <c r="N24" s="27"/>
      <c r="O24" s="25">
        <f>-M24</f>
        <v>-5613465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4000000</v>
      </c>
      <c r="N25" s="27"/>
      <c r="O25" s="25">
        <f>-M25</f>
        <v>-4000000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37">
        <v>0</v>
      </c>
      <c r="L28" s="38"/>
      <c r="M28" s="37">
        <v>0</v>
      </c>
      <c r="N28" s="39"/>
      <c r="O28" s="37">
        <f>-M28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v>-1940930</v>
      </c>
      <c r="L29" s="59"/>
      <c r="M29" s="58">
        <v>1613465</v>
      </c>
      <c r="N29" s="60"/>
      <c r="O29" s="58">
        <f>O20+O21+O28</f>
        <v>-3554395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v>200547389</v>
      </c>
      <c r="L30" s="68"/>
      <c r="M30" s="67">
        <v>198957946</v>
      </c>
      <c r="N30" s="69"/>
      <c r="O30" s="67">
        <f>O15+O29</f>
        <v>1589443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X32"/>
  <sheetViews>
    <sheetView showGridLines="0" topLeftCell="B10" zoomScale="85" zoomScaleNormal="85" zoomScaleSheetLayoutView="100" workbookViewId="0">
      <selection activeCell="C12" sqref="C12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50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83">
        <f>退職!K15+消防!K15+非常勤!K15+会館!K15+共通!K15</f>
        <v>1648699237</v>
      </c>
      <c r="L15" s="20"/>
      <c r="M15" s="19">
        <f>退職!M15+消防!M15+非常勤!M15+会館!M15+共通!M15</f>
        <v>12285815526</v>
      </c>
      <c r="N15" s="21"/>
      <c r="O15" s="19">
        <f>退職!O15+消防!O15+非常勤!O15+会館!O15+共通!O15</f>
        <v>-10637116289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退職!K16+消防!K16+非常勤!K16+会館!K16+共通!K16</f>
        <v>-2555247470</v>
      </c>
      <c r="L16" s="26"/>
      <c r="M16" s="93"/>
      <c r="N16" s="94"/>
      <c r="O16" s="25">
        <f>退職!O16+消防!O16+非常勤!O16+会館!O16+共通!O16</f>
        <v>-2555247470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退職!K17+消防!K17+非常勤!K17+会館!K17+共通!K17</f>
        <v>2507187225</v>
      </c>
      <c r="L17" s="26"/>
      <c r="M17" s="90"/>
      <c r="N17" s="95"/>
      <c r="O17" s="25">
        <f>退職!O17+消防!O17+非常勤!O17+会館!O17+共通!O17</f>
        <v>2507187225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退職!K18+消防!K18+非常勤!K18+会館!K18+共通!K18</f>
        <v>2507187225</v>
      </c>
      <c r="L18" s="26"/>
      <c r="M18" s="90"/>
      <c r="N18" s="95"/>
      <c r="O18" s="25">
        <f>退職!O18+消防!O18+非常勤!O18+会館!O18+共通!O18</f>
        <v>2507187225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f>退職!K19+消防!K19+非常勤!K19+会館!K19+共通!K19</f>
        <v>0</v>
      </c>
      <c r="L19" s="38"/>
      <c r="M19" s="96"/>
      <c r="N19" s="97"/>
      <c r="O19" s="37">
        <f>退職!O19+消防!O19+非常勤!O19+会館!O19+共通!O19</f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退職!K20+消防!K20+非常勤!K20+会館!K20+共通!K20</f>
        <v>-48060245</v>
      </c>
      <c r="L20" s="47"/>
      <c r="M20" s="98"/>
      <c r="N20" s="99"/>
      <c r="O20" s="46">
        <f>退職!O20+消防!O20+非常勤!O20+会館!O20+共通!O20</f>
        <v>-48060245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退職!M21+消防!M21+非常勤!M21+会館!M21+共通!M21</f>
        <v>946404847</v>
      </c>
      <c r="N21" s="27"/>
      <c r="O21" s="25">
        <f>退職!O21+消防!O21+非常勤!O21+会館!O21+共通!O21</f>
        <v>-946404847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f>退職!M22+消防!M22+非常勤!M22+会館!M22+共通!M22</f>
        <v>0</v>
      </c>
      <c r="N22" s="27"/>
      <c r="O22" s="25">
        <f>退職!O22+消防!O22+非常勤!O22+会館!O22+共通!O22</f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f>退職!M23+消防!M23+非常勤!M23+会館!M23+共通!M23</f>
        <v>30484892</v>
      </c>
      <c r="N23" s="27"/>
      <c r="O23" s="25">
        <f>退職!O23+消防!O23+非常勤!O23+会館!O23+共通!O23</f>
        <v>-30484892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退職!M24+消防!M24+非常勤!M24+会館!M24+共通!M24</f>
        <v>985004489</v>
      </c>
      <c r="N24" s="27"/>
      <c r="O24" s="25">
        <f>退職!O24+消防!O24+非常勤!O24+会館!O24+共通!O24</f>
        <v>-985004489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退職!M25+消防!M25+非常勤!M25+会館!M25+共通!M25</f>
        <v>8114750</v>
      </c>
      <c r="N25" s="27"/>
      <c r="O25" s="25">
        <f>退職!O25+消防!O25+非常勤!O25+会館!O25+共通!O25</f>
        <v>-8114750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f>退職!K26+消防!K26+非常勤!K26+会館!K26+共通!K26</f>
        <v>0</v>
      </c>
      <c r="L26" s="26"/>
      <c r="M26" s="25">
        <f>退職!M26+消防!M26+非常勤!M26+会館!M26+共通!M26</f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f>退職!K27+消防!K27+非常勤!K27+会館!K27+共通!K27</f>
        <v>0</v>
      </c>
      <c r="L27" s="26"/>
      <c r="M27" s="25">
        <f>退職!M27+消防!M27+非常勤!M27+会館!M27+共通!M27</f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f>退職!K28+消防!K28+非常勤!K28+会館!K28+共通!K28</f>
        <v>0</v>
      </c>
      <c r="L28" s="38"/>
      <c r="M28" s="25">
        <f>退職!M28+消防!M28+非常勤!M28+会館!M28+共通!M28</f>
        <v>0</v>
      </c>
      <c r="N28" s="39"/>
      <c r="O28" s="25">
        <f>退職!O28+消防!O28+非常勤!O28+会館!O28+共通!O28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退職!K29+消防!K29+非常勤!K29+会館!K29+共通!K29</f>
        <v>-48060245</v>
      </c>
      <c r="L29" s="59"/>
      <c r="M29" s="58">
        <f>退職!M29+消防!M29+非常勤!M29+会館!M29+共通!M29</f>
        <v>946404847</v>
      </c>
      <c r="N29" s="60"/>
      <c r="O29" s="58">
        <f>退職!O29+消防!O29+非常勤!O29+会館!O29+共通!O29</f>
        <v>-994465092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退職!K30+消防!K30+非常勤!K30+会館!K30+共通!K30</f>
        <v>1600638992</v>
      </c>
      <c r="L30" s="68"/>
      <c r="M30" s="67">
        <f>退職!M30+消防!M30+非常勤!M30+会館!M30+共通!M30</f>
        <v>13232220373</v>
      </c>
      <c r="N30" s="69"/>
      <c r="O30" s="67">
        <f>退職!O30+消防!O30+非常勤!O30+会館!O30+共通!O30</f>
        <v>-11631581381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0" zoomScale="85" zoomScaleNormal="85" zoomScaleSheetLayoutView="100" workbookViewId="0">
      <selection activeCell="C12" sqref="C12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51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0</v>
      </c>
      <c r="L15" s="20"/>
      <c r="M15" s="19">
        <v>0</v>
      </c>
      <c r="N15" s="21"/>
      <c r="O15" s="19">
        <v>0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-4600000</v>
      </c>
      <c r="L16" s="26"/>
      <c r="M16" s="93"/>
      <c r="N16" s="94"/>
      <c r="O16" s="25">
        <v>-4600000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4600000</v>
      </c>
      <c r="L17" s="26"/>
      <c r="M17" s="90"/>
      <c r="N17" s="95"/>
      <c r="O17" s="25">
        <v>4600000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4600000</v>
      </c>
      <c r="L18" s="26"/>
      <c r="M18" s="90"/>
      <c r="N18" s="95"/>
      <c r="O18" s="25">
        <v>4600000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0</v>
      </c>
      <c r="L20" s="47"/>
      <c r="M20" s="98"/>
      <c r="N20" s="99"/>
      <c r="O20" s="46">
        <f t="shared" ref="O20" si="1">K20</f>
        <v>0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M24-M25</f>
        <v>0</v>
      </c>
      <c r="N21" s="27"/>
      <c r="O21" s="25">
        <f>-M21</f>
        <v>0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[2]資金収支計算書!M40</f>
        <v>0</v>
      </c>
      <c r="N24" s="27"/>
      <c r="O24" s="25">
        <f>-M24</f>
        <v>0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[2]資金収支計算書!M46</f>
        <v>0</v>
      </c>
      <c r="N25" s="27"/>
      <c r="O25" s="25">
        <f>-M25</f>
        <v>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</f>
        <v>0</v>
      </c>
      <c r="L29" s="59"/>
      <c r="M29" s="58">
        <f>M21</f>
        <v>0</v>
      </c>
      <c r="N29" s="60"/>
      <c r="O29" s="58">
        <f>O20+O21</f>
        <v>0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0</v>
      </c>
      <c r="L30" s="68"/>
      <c r="M30" s="67">
        <f>M15+M29</f>
        <v>0</v>
      </c>
      <c r="N30" s="69"/>
      <c r="O30" s="67">
        <f>O15+O29</f>
        <v>0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>
      <selection activeCell="O30" sqref="O30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187920821</v>
      </c>
      <c r="L15" s="20"/>
      <c r="M15" s="19">
        <v>10659462205</v>
      </c>
      <c r="N15" s="21"/>
      <c r="O15" s="19">
        <v>-10471541384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-2502901951</v>
      </c>
      <c r="L16" s="26"/>
      <c r="M16" s="93"/>
      <c r="N16" s="94"/>
      <c r="O16" s="25">
        <f>K16</f>
        <v>-2502901951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2456908064</v>
      </c>
      <c r="L17" s="26"/>
      <c r="M17" s="90"/>
      <c r="N17" s="95"/>
      <c r="O17" s="25">
        <f t="shared" ref="O17:O20" si="1">K17</f>
        <v>2456908064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2456908064</v>
      </c>
      <c r="L18" s="26"/>
      <c r="M18" s="90"/>
      <c r="N18" s="95"/>
      <c r="O18" s="25">
        <f t="shared" si="1"/>
        <v>2456908064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v>-45993887</v>
      </c>
      <c r="L20" s="47"/>
      <c r="M20" s="98"/>
      <c r="N20" s="99"/>
      <c r="O20" s="46">
        <f t="shared" si="1"/>
        <v>-45993887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v>926515951</v>
      </c>
      <c r="N21" s="27"/>
      <c r="O21" s="25">
        <f>-M21</f>
        <v>-926515951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v>926630701</v>
      </c>
      <c r="N24" s="27"/>
      <c r="O24" s="25">
        <f>-M24</f>
        <v>-926630701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114750</v>
      </c>
      <c r="N25" s="27"/>
      <c r="O25" s="25">
        <f>-M25</f>
        <v>-114750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f>-M28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v>-45993887</v>
      </c>
      <c r="L29" s="59"/>
      <c r="M29" s="58">
        <v>926515951</v>
      </c>
      <c r="N29" s="60"/>
      <c r="O29" s="58">
        <f>O20+O21+O28</f>
        <v>-972509838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v>141926934</v>
      </c>
      <c r="L30" s="68"/>
      <c r="M30" s="67">
        <v>11585978156</v>
      </c>
      <c r="N30" s="69"/>
      <c r="O30" s="67">
        <f>O15+O29</f>
        <v>-11444051222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0" zoomScale="85" zoomScaleNormal="85" zoomScaleSheetLayoutView="100" workbookViewId="0">
      <selection activeCell="Y32" sqref="Y32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48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98294841</v>
      </c>
      <c r="L15" s="20"/>
      <c r="M15" s="19">
        <v>87888513</v>
      </c>
      <c r="N15" s="21"/>
      <c r="O15" s="19">
        <v>10406328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-15956287</v>
      </c>
      <c r="L16" s="26"/>
      <c r="M16" s="93"/>
      <c r="N16" s="94"/>
      <c r="O16" s="25">
        <f>K16</f>
        <v>-15956287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14253491</v>
      </c>
      <c r="L17" s="26"/>
      <c r="M17" s="90"/>
      <c r="N17" s="95"/>
      <c r="O17" s="25">
        <f t="shared" ref="O17:O20" si="1">K17</f>
        <v>14253491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14253491</v>
      </c>
      <c r="L18" s="26"/>
      <c r="M18" s="90"/>
      <c r="N18" s="95"/>
      <c r="O18" s="25">
        <f t="shared" si="1"/>
        <v>14253491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v>-1702796</v>
      </c>
      <c r="L20" s="47"/>
      <c r="M20" s="98"/>
      <c r="N20" s="99"/>
      <c r="O20" s="46">
        <f t="shared" si="1"/>
        <v>-1702796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v>7632831</v>
      </c>
      <c r="N21" s="27"/>
      <c r="O21" s="25">
        <f>-M21</f>
        <v>-7632831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v>10632831</v>
      </c>
      <c r="N24" s="27"/>
      <c r="O24" s="25">
        <f>-M24</f>
        <v>-10632831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3000000</v>
      </c>
      <c r="N25" s="27"/>
      <c r="O25" s="25">
        <f>-M25</f>
        <v>-3000000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v>-1702796</v>
      </c>
      <c r="L29" s="59"/>
      <c r="M29" s="58">
        <v>7632831</v>
      </c>
      <c r="N29" s="60"/>
      <c r="O29" s="58">
        <f>O20+O21</f>
        <v>-9335627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v>96592045</v>
      </c>
      <c r="L30" s="68"/>
      <c r="M30" s="67">
        <v>95521344</v>
      </c>
      <c r="N30" s="69"/>
      <c r="O30" s="67">
        <f>O15+O29</f>
        <v>1070701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0" zoomScale="85" zoomScaleNormal="85" zoomScaleSheetLayoutView="100" workbookViewId="0">
      <selection activeCell="M33" sqref="M33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47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87214846</v>
      </c>
      <c r="L15" s="20"/>
      <c r="M15" s="19">
        <v>85944629</v>
      </c>
      <c r="N15" s="21"/>
      <c r="O15" s="19">
        <v>1270217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-33544730</v>
      </c>
      <c r="L16" s="26"/>
      <c r="M16" s="93"/>
      <c r="N16" s="94"/>
      <c r="O16" s="25">
        <f>K16</f>
        <v>-33544730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31425670</v>
      </c>
      <c r="L17" s="26"/>
      <c r="M17" s="90"/>
      <c r="N17" s="95"/>
      <c r="O17" s="25">
        <f t="shared" ref="O17:O20" si="1">K17</f>
        <v>31425670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31425670</v>
      </c>
      <c r="L18" s="26"/>
      <c r="M18" s="90"/>
      <c r="N18" s="95"/>
      <c r="O18" s="25">
        <f t="shared" si="1"/>
        <v>31425670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v>0</v>
      </c>
      <c r="L19" s="38"/>
      <c r="M19" s="96"/>
      <c r="N19" s="97"/>
      <c r="O19" s="37">
        <f t="shared" si="1"/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v>-2119060</v>
      </c>
      <c r="L20" s="47"/>
      <c r="M20" s="98"/>
      <c r="N20" s="99"/>
      <c r="O20" s="46">
        <f t="shared" si="1"/>
        <v>-2119060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v>-3115213</v>
      </c>
      <c r="N21" s="27"/>
      <c r="O21" s="25">
        <f>-M21</f>
        <v>3115213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v>1884787</v>
      </c>
      <c r="N24" s="27"/>
      <c r="O24" s="25">
        <f t="shared" ref="O24:O25" si="2">-M24</f>
        <v>-1884787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5000000</v>
      </c>
      <c r="N25" s="27"/>
      <c r="O25" s="25">
        <f t="shared" si="2"/>
        <v>-5000000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v>-2119060</v>
      </c>
      <c r="L29" s="59"/>
      <c r="M29" s="58">
        <v>-3115213</v>
      </c>
      <c r="N29" s="60"/>
      <c r="O29" s="58">
        <f>O20+O21</f>
        <v>996153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v>85095786</v>
      </c>
      <c r="L30" s="68"/>
      <c r="M30" s="67">
        <v>82829416</v>
      </c>
      <c r="N30" s="69"/>
      <c r="O30" s="67">
        <f>O15+O29</f>
        <v>2266370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0" zoomScale="85" zoomScaleNormal="85" zoomScaleSheetLayoutView="100" workbookViewId="0">
      <selection activeCell="O21" sqref="O21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49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1275268729</v>
      </c>
      <c r="L15" s="20"/>
      <c r="M15" s="19">
        <v>1452520179</v>
      </c>
      <c r="N15" s="21"/>
      <c r="O15" s="19">
        <v>-177251450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1755498</v>
      </c>
      <c r="L16" s="26"/>
      <c r="M16" s="93"/>
      <c r="N16" s="94"/>
      <c r="O16" s="25">
        <f>K16</f>
        <v>1755498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6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0</v>
      </c>
      <c r="L17" s="26"/>
      <c r="M17" s="90"/>
      <c r="N17" s="95"/>
      <c r="O17" s="25">
        <f>K17</f>
        <v>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6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0</v>
      </c>
      <c r="L18" s="26"/>
      <c r="M18" s="90"/>
      <c r="N18" s="95"/>
      <c r="O18" s="25">
        <f>K18</f>
        <v>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6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v>0</v>
      </c>
      <c r="L19" s="38"/>
      <c r="M19" s="96"/>
      <c r="N19" s="97"/>
      <c r="O19" s="37">
        <f>K19</f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6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v>1755498</v>
      </c>
      <c r="L20" s="47"/>
      <c r="M20" s="98"/>
      <c r="N20" s="99"/>
      <c r="O20" s="46">
        <f>K20</f>
        <v>1755498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6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v>15371278</v>
      </c>
      <c r="N21" s="27"/>
      <c r="O21" s="25">
        <f>-M21</f>
        <v>-15371278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6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f>-M22</f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6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30484892</v>
      </c>
      <c r="N23" s="27"/>
      <c r="O23" s="25">
        <f>-M23</f>
        <v>-30484892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6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v>45856170</v>
      </c>
      <c r="N24" s="27"/>
      <c r="O24" s="25">
        <f>-M24</f>
        <v>-45856170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6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0</v>
      </c>
      <c r="N25" s="27"/>
      <c r="O25" s="25">
        <f>-M25</f>
        <v>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6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6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6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6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v>1755498</v>
      </c>
      <c r="L29" s="59"/>
      <c r="M29" s="58">
        <v>15371278</v>
      </c>
      <c r="N29" s="60"/>
      <c r="O29" s="58">
        <f>O20+O21</f>
        <v>-13615780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6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v>1277024227</v>
      </c>
      <c r="L30" s="68"/>
      <c r="M30" s="67">
        <v>1467891457</v>
      </c>
      <c r="N30" s="69"/>
      <c r="O30" s="67">
        <f>O15+O29</f>
        <v>-190867230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2022-09-15T04:45:08Z</cp:lastPrinted>
  <dcterms:created xsi:type="dcterms:W3CDTF">2017-09-27T18:00:37Z</dcterms:created>
  <dcterms:modified xsi:type="dcterms:W3CDTF">2023-10-03T04:25:12Z</dcterms:modified>
</cp:coreProperties>
</file>