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user\OneDrive\Desktop\業務管理\クライアント\アドバイザー\04 地方公会計\01 佐賀県総合事務組合\令和７年度支援（令和６年度決算）\01 総合事務組合全体財務4表\"/>
    </mc:Choice>
  </mc:AlternateContent>
  <xr:revisionPtr revIDLastSave="0" documentId="13_ncr:1_{F79071D7-F873-4D50-A5DD-A4222FDEE6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全体" sheetId="14" r:id="rId1"/>
    <sheet name="交通災害" sheetId="13" r:id="rId2"/>
    <sheet name="合算" sheetId="7" r:id="rId3"/>
    <sheet name="共通" sheetId="12" r:id="rId4"/>
    <sheet name="退職" sheetId="8" r:id="rId5"/>
    <sheet name="非常勤" sheetId="10" r:id="rId6"/>
    <sheet name="消防" sheetId="9" r:id="rId7"/>
    <sheet name="会館" sheetId="11" r:id="rId8"/>
  </sheets>
  <externalReferences>
    <externalReference r:id="rId9"/>
    <externalReference r:id="rId10"/>
  </externalReferences>
  <definedNames>
    <definedName name="CSV" localSheetId="7">#REF!</definedName>
    <definedName name="CSV" localSheetId="3">#REF!</definedName>
    <definedName name="CSV" localSheetId="1">#REF!</definedName>
    <definedName name="CSV" localSheetId="6">#REF!</definedName>
    <definedName name="CSV" localSheetId="0">#REF!</definedName>
    <definedName name="CSV" localSheetId="4">#REF!</definedName>
    <definedName name="CSV" localSheetId="5">#REF!</definedName>
    <definedName name="CSV">#REF!</definedName>
    <definedName name="CSVDATA" localSheetId="7">#REF!</definedName>
    <definedName name="CSVDATA" localSheetId="3">#REF!</definedName>
    <definedName name="CSVDATA" localSheetId="1">#REF!</definedName>
    <definedName name="CSVDATA" localSheetId="6">#REF!</definedName>
    <definedName name="CSVDATA" localSheetId="0">#REF!</definedName>
    <definedName name="CSVDATA" localSheetId="4">#REF!</definedName>
    <definedName name="CSVDATA" localSheetId="5">#REF!</definedName>
    <definedName name="CSVDATA">#REF!</definedName>
    <definedName name="_xlnm.Print_Area" localSheetId="7">会館!$B$1:$Q$32</definedName>
    <definedName name="_xlnm.Print_Area" localSheetId="3">共通!$B$1:$Q$32</definedName>
    <definedName name="_xlnm.Print_Area" localSheetId="1">交通災害!$B$1:$Q$32</definedName>
    <definedName name="_xlnm.Print_Area" localSheetId="2">合算!$B$1:$Q$32</definedName>
    <definedName name="_xlnm.Print_Area" localSheetId="6">消防!$B$1:$Q$32</definedName>
    <definedName name="_xlnm.Print_Area" localSheetId="0">全体!$B$1:$Q$32</definedName>
    <definedName name="_xlnm.Print_Area" localSheetId="4">退職!$B$1:$Q$32</definedName>
    <definedName name="_xlnm.Print_Area" localSheetId="5">非常勤!$B$1:$Q$32</definedName>
    <definedName name="カテゴリ一覧">[1]カテゴリ!$M$6:$M$16</definedName>
    <definedName name="フォーム共通定義_「画面ＩＤ」入力セルの位置_行" localSheetId="7">#REF!</definedName>
    <definedName name="フォーム共通定義_「画面ＩＤ」入力セルの位置_行" localSheetId="3">#REF!</definedName>
    <definedName name="フォーム共通定義_「画面ＩＤ」入力セルの位置_行" localSheetId="1">#REF!</definedName>
    <definedName name="フォーム共通定義_「画面ＩＤ」入力セルの位置_行" localSheetId="2">#REF!</definedName>
    <definedName name="フォーム共通定義_「画面ＩＤ」入力セルの位置_行" localSheetId="6">#REF!</definedName>
    <definedName name="フォーム共通定義_「画面ＩＤ」入力セルの位置_行" localSheetId="0">#REF!</definedName>
    <definedName name="フォーム共通定義_「画面ＩＤ」入力セルの位置_行" localSheetId="4">#REF!</definedName>
    <definedName name="フォーム共通定義_「画面ＩＤ」入力セルの位置_行" localSheetId="5">#REF!</definedName>
    <definedName name="フォーム共通定義_「画面ＩＤ」入力セルの位置_行">#REF!</definedName>
    <definedName name="フォーム共通定義_「画面ＩＤ」入力セルの位置_列" localSheetId="7">#REF!</definedName>
    <definedName name="フォーム共通定義_「画面ＩＤ」入力セルの位置_列" localSheetId="3">#REF!</definedName>
    <definedName name="フォーム共通定義_「画面ＩＤ」入力セルの位置_列" localSheetId="1">#REF!</definedName>
    <definedName name="フォーム共通定義_「画面ＩＤ」入力セルの位置_列" localSheetId="2">#REF!</definedName>
    <definedName name="フォーム共通定義_「画面ＩＤ」入力セルの位置_列" localSheetId="6">#REF!</definedName>
    <definedName name="フォーム共通定義_「画面ＩＤ」入力セルの位置_列" localSheetId="0">#REF!</definedName>
    <definedName name="フォーム共通定義_「画面ＩＤ」入力セルの位置_列" localSheetId="4">#REF!</definedName>
    <definedName name="フォーム共通定義_「画面ＩＤ」入力セルの位置_列" localSheetId="5">#REF!</definedName>
    <definedName name="フォーム共通定義_「画面ＩＤ」入力セルの位置_列">#REF!</definedName>
    <definedName name="画面イベント定義_「画面ＩＤ」入力セルの位置_行" localSheetId="7">#REF!</definedName>
    <definedName name="画面イベント定義_「画面ＩＤ」入力セルの位置_行" localSheetId="3">#REF!</definedName>
    <definedName name="画面イベント定義_「画面ＩＤ」入力セルの位置_行" localSheetId="1">#REF!</definedName>
    <definedName name="画面イベント定義_「画面ＩＤ」入力セルの位置_行" localSheetId="2">#REF!</definedName>
    <definedName name="画面イベント定義_「画面ＩＤ」入力セルの位置_行" localSheetId="6">#REF!</definedName>
    <definedName name="画面イベント定義_「画面ＩＤ」入力セルの位置_行" localSheetId="0">#REF!</definedName>
    <definedName name="画面イベント定義_「画面ＩＤ」入力セルの位置_行" localSheetId="4">#REF!</definedName>
    <definedName name="画面イベント定義_「画面ＩＤ」入力セルの位置_行" localSheetId="5">#REF!</definedName>
    <definedName name="画面イベント定義_「画面ＩＤ」入力セルの位置_行">#REF!</definedName>
    <definedName name="画面イベント定義_「画面ＩＤ」入力セルの位置_列" localSheetId="7">#REF!</definedName>
    <definedName name="画面イベント定義_「画面ＩＤ」入力セルの位置_列" localSheetId="3">#REF!</definedName>
    <definedName name="画面イベント定義_「画面ＩＤ」入力セルの位置_列" localSheetId="1">#REF!</definedName>
    <definedName name="画面イベント定義_「画面ＩＤ」入力セルの位置_列" localSheetId="2">#REF!</definedName>
    <definedName name="画面イベント定義_「画面ＩＤ」入力セルの位置_列" localSheetId="6">#REF!</definedName>
    <definedName name="画面イベント定義_「画面ＩＤ」入力セルの位置_列" localSheetId="0">#REF!</definedName>
    <definedName name="画面イベント定義_「画面ＩＤ」入力セルの位置_列" localSheetId="4">#REF!</definedName>
    <definedName name="画面イベント定義_「画面ＩＤ」入力セルの位置_列" localSheetId="5">#REF!</definedName>
    <definedName name="画面イベント定義_「画面ＩＤ」入力セルの位置_列">#REF!</definedName>
    <definedName name="論理データ型一覧">[1]論理データ型!$A$3:$A$41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" i="11" l="1"/>
  <c r="Q20" i="11" s="1"/>
  <c r="Q29" i="11" s="1"/>
  <c r="Q30" i="11" s="1"/>
  <c r="Q17" i="9" l="1"/>
  <c r="Q20" i="9" s="1"/>
  <c r="Q29" i="9" s="1"/>
  <c r="Q30" i="9" s="1"/>
  <c r="Q17" i="10" l="1"/>
  <c r="Q20" i="10" s="1"/>
  <c r="Q29" i="10" s="1"/>
  <c r="Q30" i="10" s="1"/>
  <c r="Q17" i="8" l="1"/>
  <c r="Q20" i="8" s="1"/>
  <c r="Q29" i="8" s="1"/>
  <c r="Q30" i="8" s="1"/>
  <c r="M25" i="12" l="1"/>
  <c r="O25" i="12" s="1"/>
  <c r="M24" i="12"/>
  <c r="Q17" i="12"/>
  <c r="Q20" i="12" s="1"/>
  <c r="Q29" i="12" s="1"/>
  <c r="Q30" i="12" s="1"/>
  <c r="M21" i="12" l="1"/>
  <c r="O21" i="12" s="1"/>
  <c r="O24" i="12"/>
  <c r="M29" i="12" l="1"/>
  <c r="M30" i="12" s="1"/>
  <c r="K29" i="12" l="1"/>
  <c r="K30" i="12" s="1"/>
  <c r="O29" i="12"/>
  <c r="O30" i="12" s="1"/>
  <c r="Q17" i="13" l="1"/>
  <c r="Q20" i="13" s="1"/>
  <c r="Q29" i="13" s="1"/>
  <c r="Q30" i="13" s="1"/>
  <c r="U30" i="14" l="1"/>
  <c r="U28" i="14"/>
  <c r="U27" i="14"/>
  <c r="U26" i="14"/>
  <c r="W21" i="14"/>
  <c r="V21" i="14"/>
  <c r="V29" i="14" s="1"/>
  <c r="U19" i="14"/>
  <c r="U18" i="14"/>
  <c r="W17" i="14"/>
  <c r="U17" i="14" s="1"/>
  <c r="Q17" i="14"/>
  <c r="Q20" i="14" s="1"/>
  <c r="Q29" i="14" s="1"/>
  <c r="Q30" i="14" s="1"/>
  <c r="U16" i="14"/>
  <c r="U15" i="14"/>
  <c r="U30" i="13"/>
  <c r="U28" i="13"/>
  <c r="U27" i="13"/>
  <c r="U26" i="13"/>
  <c r="W21" i="13"/>
  <c r="V21" i="13"/>
  <c r="V29" i="13" s="1"/>
  <c r="U19" i="13"/>
  <c r="U18" i="13"/>
  <c r="W17" i="13"/>
  <c r="U17" i="13" s="1"/>
  <c r="U16" i="13"/>
  <c r="U15" i="13"/>
  <c r="W20" i="14" l="1"/>
  <c r="W20" i="13"/>
  <c r="K28" i="7"/>
  <c r="K28" i="14" s="1"/>
  <c r="K27" i="7"/>
  <c r="K27" i="14" s="1"/>
  <c r="K26" i="7"/>
  <c r="K26" i="14" s="1"/>
  <c r="M28" i="7"/>
  <c r="M28" i="14" s="1"/>
  <c r="M27" i="7"/>
  <c r="M27" i="14" s="1"/>
  <c r="M26" i="7"/>
  <c r="M26" i="14" s="1"/>
  <c r="M23" i="7"/>
  <c r="M23" i="14" s="1"/>
  <c r="M22" i="7"/>
  <c r="M22" i="14" s="1"/>
  <c r="O23" i="7"/>
  <c r="O23" i="14" s="1"/>
  <c r="K19" i="7"/>
  <c r="K19" i="14" s="1"/>
  <c r="O15" i="7"/>
  <c r="O15" i="14" s="1"/>
  <c r="M15" i="7"/>
  <c r="M15" i="14" s="1"/>
  <c r="K15" i="7"/>
  <c r="K15" i="14" s="1"/>
  <c r="U20" i="14" l="1"/>
  <c r="W29" i="14"/>
  <c r="U29" i="14" s="1"/>
  <c r="U20" i="13"/>
  <c r="W29" i="13"/>
  <c r="U29" i="13" s="1"/>
  <c r="O22" i="7"/>
  <c r="O22" i="14" s="1"/>
  <c r="O19" i="7"/>
  <c r="O19" i="14" s="1"/>
  <c r="O28" i="7"/>
  <c r="O28" i="14" s="1"/>
  <c r="M24" i="7"/>
  <c r="M24" i="14" s="1"/>
  <c r="K16" i="7"/>
  <c r="K16" i="14" s="1"/>
  <c r="O25" i="7" l="1"/>
  <c r="O25" i="14" s="1"/>
  <c r="M25" i="7"/>
  <c r="M25" i="14" s="1"/>
  <c r="O18" i="7"/>
  <c r="O18" i="14" s="1"/>
  <c r="K18" i="7"/>
  <c r="K18" i="14" s="1"/>
  <c r="O24" i="7"/>
  <c r="O24" i="14" s="1"/>
  <c r="O16" i="7"/>
  <c r="O16" i="14" s="1"/>
  <c r="U30" i="12"/>
  <c r="U28" i="12"/>
  <c r="U27" i="12"/>
  <c r="U26" i="12"/>
  <c r="W21" i="12"/>
  <c r="V21" i="12"/>
  <c r="V29" i="12" s="1"/>
  <c r="U19" i="12"/>
  <c r="U18" i="12"/>
  <c r="W17" i="12"/>
  <c r="W20" i="12" s="1"/>
  <c r="U16" i="12"/>
  <c r="U15" i="12"/>
  <c r="U30" i="11"/>
  <c r="U28" i="11"/>
  <c r="U27" i="11"/>
  <c r="U26" i="11"/>
  <c r="W21" i="11"/>
  <c r="V21" i="11"/>
  <c r="V29" i="11" s="1"/>
  <c r="U19" i="11"/>
  <c r="U18" i="11"/>
  <c r="W17" i="11"/>
  <c r="W20" i="11" s="1"/>
  <c r="U16" i="11"/>
  <c r="U15" i="11"/>
  <c r="U30" i="10"/>
  <c r="U28" i="10"/>
  <c r="U27" i="10"/>
  <c r="U26" i="10"/>
  <c r="W21" i="10"/>
  <c r="V21" i="10"/>
  <c r="V29" i="10" s="1"/>
  <c r="U19" i="10"/>
  <c r="U18" i="10"/>
  <c r="W17" i="10"/>
  <c r="W20" i="10" s="1"/>
  <c r="U16" i="10"/>
  <c r="U15" i="10"/>
  <c r="U30" i="9"/>
  <c r="U28" i="9"/>
  <c r="U27" i="9"/>
  <c r="U26" i="9"/>
  <c r="W21" i="9"/>
  <c r="V21" i="9"/>
  <c r="V29" i="9" s="1"/>
  <c r="U19" i="9"/>
  <c r="U18" i="9"/>
  <c r="W17" i="9"/>
  <c r="W20" i="9" s="1"/>
  <c r="U16" i="9"/>
  <c r="U15" i="9"/>
  <c r="U30" i="8"/>
  <c r="U28" i="8"/>
  <c r="U27" i="8"/>
  <c r="U26" i="8"/>
  <c r="W21" i="8"/>
  <c r="V21" i="8"/>
  <c r="V29" i="8" s="1"/>
  <c r="U19" i="8"/>
  <c r="U18" i="8"/>
  <c r="W17" i="8"/>
  <c r="U17" i="8" s="1"/>
  <c r="U16" i="8"/>
  <c r="U15" i="8"/>
  <c r="W20" i="8" l="1"/>
  <c r="W29" i="8" s="1"/>
  <c r="U17" i="9"/>
  <c r="U17" i="10"/>
  <c r="U17" i="11"/>
  <c r="U17" i="12"/>
  <c r="M21" i="7"/>
  <c r="M21" i="14" s="1"/>
  <c r="O17" i="7"/>
  <c r="O17" i="14" s="1"/>
  <c r="K17" i="7"/>
  <c r="K17" i="14" s="1"/>
  <c r="K20" i="7"/>
  <c r="K20" i="14" s="1"/>
  <c r="O21" i="7"/>
  <c r="O21" i="14" s="1"/>
  <c r="W29" i="12"/>
  <c r="U29" i="12" s="1"/>
  <c r="U20" i="12"/>
  <c r="W29" i="11"/>
  <c r="U29" i="11" s="1"/>
  <c r="U20" i="11"/>
  <c r="W29" i="10"/>
  <c r="U29" i="10" s="1"/>
  <c r="U20" i="10"/>
  <c r="W29" i="9"/>
  <c r="U29" i="9" s="1"/>
  <c r="U20" i="9"/>
  <c r="U29" i="8"/>
  <c r="U20" i="8"/>
  <c r="M29" i="7" l="1"/>
  <c r="M29" i="14" s="1"/>
  <c r="M30" i="7"/>
  <c r="M30" i="14" s="1"/>
  <c r="O20" i="7" l="1"/>
  <c r="O20" i="14" s="1"/>
  <c r="K30" i="7"/>
  <c r="K30" i="14" s="1"/>
  <c r="K29" i="7"/>
  <c r="K29" i="14" s="1"/>
  <c r="U30" i="7"/>
  <c r="U28" i="7"/>
  <c r="U27" i="7"/>
  <c r="U26" i="7"/>
  <c r="W21" i="7"/>
  <c r="V21" i="7"/>
  <c r="V29" i="7" s="1"/>
  <c r="U19" i="7"/>
  <c r="U18" i="7"/>
  <c r="W17" i="7"/>
  <c r="U17" i="7" s="1"/>
  <c r="U16" i="7"/>
  <c r="U15" i="7"/>
  <c r="Q17" i="7"/>
  <c r="O30" i="7" l="1"/>
  <c r="O30" i="14" s="1"/>
  <c r="O29" i="7"/>
  <c r="O29" i="14" s="1"/>
  <c r="Q20" i="7"/>
  <c r="Q29" i="7" s="1"/>
  <c r="Q30" i="7" s="1"/>
  <c r="W20" i="7"/>
  <c r="U20" i="7" l="1"/>
  <c r="W29" i="7"/>
  <c r="U29" i="7" s="1"/>
</calcChain>
</file>

<file path=xl/sharedStrings.xml><?xml version="1.0" encoding="utf-8"?>
<sst xmlns="http://schemas.openxmlformats.org/spreadsheetml/2006/main" count="800" uniqueCount="58">
  <si>
    <t>（単位：円）</t>
  </si>
  <si>
    <t>科目</t>
  </si>
  <si>
    <t>-</t>
  </si>
  <si>
    <t>その他</t>
  </si>
  <si>
    <t>他団体出資等分</t>
  </si>
  <si>
    <t>3010000</t>
  </si>
  <si>
    <t>前年度末純資産残高</t>
  </si>
  <si>
    <t>3020000</t>
  </si>
  <si>
    <t>純行政コスト（△）</t>
  </si>
  <si>
    <t>3030000</t>
  </si>
  <si>
    <t>財源</t>
  </si>
  <si>
    <t>3040000</t>
  </si>
  <si>
    <t>税収等</t>
  </si>
  <si>
    <t>3050000</t>
  </si>
  <si>
    <t>国県等補助金</t>
  </si>
  <si>
    <t>3060000</t>
  </si>
  <si>
    <t>本年度差額</t>
  </si>
  <si>
    <t>3070000</t>
  </si>
  <si>
    <t>3080000</t>
  </si>
  <si>
    <t>有形固定資産等の増加</t>
  </si>
  <si>
    <t>3090000</t>
  </si>
  <si>
    <t>有形固定資産等の減少</t>
  </si>
  <si>
    <t>3100000</t>
  </si>
  <si>
    <t>貸付金・基金等の増加</t>
  </si>
  <si>
    <t>3110000</t>
  </si>
  <si>
    <t>貸付金・基金等の減少</t>
  </si>
  <si>
    <t>3120000</t>
  </si>
  <si>
    <t>資産評価差額</t>
  </si>
  <si>
    <t>3130000</t>
  </si>
  <si>
    <t>無償所管換等</t>
  </si>
  <si>
    <t>3140000</t>
  </si>
  <si>
    <t>3150000</t>
  </si>
  <si>
    <t>本年度純資産変動額</t>
  </si>
  <si>
    <t>3160000</t>
  </si>
  <si>
    <t>本年度末純資産残高</t>
  </si>
  <si>
    <t>科目コード</t>
  </si>
  <si>
    <t>合計</t>
  </si>
  <si>
    <t>固定資産
等形成分</t>
  </si>
  <si>
    <t>余剰分
（不足分）</t>
  </si>
  <si>
    <t>固定資産等の変動（内部変動）</t>
  </si>
  <si>
    <t>*出力条件</t>
  </si>
  <si>
    <t>*出力帳票選択 ： 財務書類</t>
  </si>
  <si>
    <t>*団体／会計コード ：</t>
  </si>
  <si>
    <t>*出力範囲 ： 年次</t>
  </si>
  <si>
    <t>*出力金額単位 ： 円</t>
  </si>
  <si>
    <t>純資産変動計算書</t>
  </si>
  <si>
    <t>*団体区分 ： 退職手当会計</t>
    <rPh sb="8" eb="10">
      <t>タイショク</t>
    </rPh>
    <rPh sb="10" eb="12">
      <t>テアテ</t>
    </rPh>
    <rPh sb="12" eb="14">
      <t>カイケイ</t>
    </rPh>
    <phoneticPr fontId="2"/>
  </si>
  <si>
    <t>*団体区分 ： 消防補償会計</t>
    <rPh sb="8" eb="10">
      <t>ショウボウ</t>
    </rPh>
    <rPh sb="10" eb="12">
      <t>ホショウ</t>
    </rPh>
    <rPh sb="12" eb="14">
      <t>カイケイ</t>
    </rPh>
    <phoneticPr fontId="2"/>
  </si>
  <si>
    <t>*団体区分 ： 非常勤補償等会計</t>
    <rPh sb="8" eb="11">
      <t>ヒジョウキン</t>
    </rPh>
    <rPh sb="11" eb="13">
      <t>ホショウ</t>
    </rPh>
    <rPh sb="13" eb="14">
      <t>トウ</t>
    </rPh>
    <rPh sb="14" eb="16">
      <t>カイケイ</t>
    </rPh>
    <phoneticPr fontId="2"/>
  </si>
  <si>
    <t>*団体区分 ： 会館管理会計</t>
    <rPh sb="8" eb="10">
      <t>カイカン</t>
    </rPh>
    <rPh sb="10" eb="12">
      <t>カンリ</t>
    </rPh>
    <rPh sb="12" eb="14">
      <t>カイケイ</t>
    </rPh>
    <phoneticPr fontId="2"/>
  </si>
  <si>
    <t>*団体区分 ： 合算（除く交通災害）</t>
    <rPh sb="8" eb="10">
      <t>ガッサン</t>
    </rPh>
    <rPh sb="11" eb="12">
      <t>ノゾ</t>
    </rPh>
    <rPh sb="13" eb="15">
      <t>コウツウ</t>
    </rPh>
    <rPh sb="15" eb="17">
      <t>サイガイ</t>
    </rPh>
    <phoneticPr fontId="2"/>
  </si>
  <si>
    <t>*団体区分 ： 共通会計</t>
    <rPh sb="8" eb="10">
      <t>キョウツウ</t>
    </rPh>
    <rPh sb="10" eb="12">
      <t>カイケイ</t>
    </rPh>
    <phoneticPr fontId="2"/>
  </si>
  <si>
    <t>*団体区分 ： 総合事務組合全体会計</t>
    <rPh sb="8" eb="10">
      <t>ソウゴウ</t>
    </rPh>
    <rPh sb="10" eb="12">
      <t>ジム</t>
    </rPh>
    <rPh sb="12" eb="14">
      <t>クミアイ</t>
    </rPh>
    <rPh sb="14" eb="16">
      <t>ゼンタイ</t>
    </rPh>
    <rPh sb="16" eb="18">
      <t>カイケイ</t>
    </rPh>
    <phoneticPr fontId="2"/>
  </si>
  <si>
    <t>*団体区分 ： 会計別</t>
  </si>
  <si>
    <r>
      <t xml:space="preserve">*団体／会計コード ： 001  ／  02   一般会計等  ／  </t>
    </r>
    <r>
      <rPr>
        <b/>
        <sz val="10.5"/>
        <rFont val="ＭＳ Ｐゴシック"/>
        <family val="3"/>
        <charset val="128"/>
      </rPr>
      <t>交通災害共済会計</t>
    </r>
    <phoneticPr fontId="10"/>
  </si>
  <si>
    <t>*会計年度 ： 令和 6年度</t>
    <rPh sb="8" eb="10">
      <t>レイワ</t>
    </rPh>
    <rPh sb="12" eb="14">
      <t>ネンド</t>
    </rPh>
    <rPh sb="13" eb="14">
      <t>ド</t>
    </rPh>
    <phoneticPr fontId="10"/>
  </si>
  <si>
    <t>自　令和 6年 4月  1日</t>
    <rPh sb="2" eb="4">
      <t>レイワ</t>
    </rPh>
    <phoneticPr fontId="10"/>
  </si>
  <si>
    <t>至　令和 7年 3月31日</t>
    <rPh sb="2" eb="4">
      <t>レイワ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</si>
</sst>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[Red]#,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</cellStyleXfs>
  <cellXfs count="113">
    <xf numFmtId="0" fontId="0" fillId="0" borderId="0" xfId="0">
      <alignment vertical="center"/>
    </xf>
    <xf numFmtId="0" fontId="4" fillId="0" borderId="0" xfId="4" applyFont="1" applyAlignment="1">
      <alignment vertical="center"/>
    </xf>
    <xf numFmtId="38" fontId="1" fillId="0" borderId="0" xfId="5" applyFont="1" applyFill="1" applyBorder="1" applyAlignment="1">
      <alignment vertical="center"/>
    </xf>
    <xf numFmtId="0" fontId="1" fillId="0" borderId="0" xfId="6">
      <alignment vertical="center"/>
    </xf>
    <xf numFmtId="38" fontId="1" fillId="0" borderId="6" xfId="5" applyFont="1" applyFill="1" applyBorder="1" applyAlignment="1">
      <alignment vertical="center"/>
    </xf>
    <xf numFmtId="49" fontId="4" fillId="0" borderId="0" xfId="7" applyNumberFormat="1" applyFont="1" applyAlignment="1">
      <alignment vertical="center"/>
    </xf>
    <xf numFmtId="0" fontId="11" fillId="0" borderId="0" xfId="7" applyFont="1"/>
    <xf numFmtId="0" fontId="4" fillId="0" borderId="0" xfId="7" applyFont="1" applyAlignment="1">
      <alignment vertical="center"/>
    </xf>
    <xf numFmtId="0" fontId="11" fillId="0" borderId="0" xfId="7" applyFont="1" applyAlignment="1">
      <alignment horizontal="center"/>
    </xf>
    <xf numFmtId="0" fontId="1" fillId="0" borderId="0" xfId="7" applyAlignment="1">
      <alignment horizontal="center"/>
    </xf>
    <xf numFmtId="0" fontId="1" fillId="0" borderId="0" xfId="7"/>
    <xf numFmtId="0" fontId="1" fillId="0" borderId="0" xfId="7" applyAlignment="1">
      <alignment horizontal="right"/>
    </xf>
    <xf numFmtId="0" fontId="1" fillId="0" borderId="0" xfId="7" applyAlignment="1">
      <alignment vertical="center"/>
    </xf>
    <xf numFmtId="0" fontId="1" fillId="0" borderId="2" xfId="7" applyBorder="1" applyAlignment="1">
      <alignment vertical="center"/>
    </xf>
    <xf numFmtId="0" fontId="1" fillId="0" borderId="27" xfId="7" applyBorder="1" applyAlignment="1">
      <alignment vertical="center"/>
    </xf>
    <xf numFmtId="0" fontId="1" fillId="0" borderId="0" xfId="7" applyAlignment="1">
      <alignment horizontal="center" vertical="center"/>
    </xf>
    <xf numFmtId="38" fontId="1" fillId="0" borderId="32" xfId="5" applyFont="1" applyFill="1" applyBorder="1" applyAlignment="1">
      <alignment vertical="center"/>
    </xf>
    <xf numFmtId="38" fontId="1" fillId="0" borderId="4" xfId="5" applyFont="1" applyFill="1" applyBorder="1" applyAlignment="1">
      <alignment vertical="center"/>
    </xf>
    <xf numFmtId="0" fontId="1" fillId="0" borderId="4" xfId="7" applyBorder="1" applyAlignment="1">
      <alignment vertical="center"/>
    </xf>
    <xf numFmtId="176" fontId="1" fillId="0" borderId="3" xfId="7" applyNumberFormat="1" applyBorder="1" applyAlignment="1">
      <alignment horizontal="right" vertical="center"/>
    </xf>
    <xf numFmtId="177" fontId="8" fillId="0" borderId="4" xfId="7" applyNumberFormat="1" applyFont="1" applyBorder="1" applyAlignment="1">
      <alignment horizontal="center" vertical="center"/>
    </xf>
    <xf numFmtId="176" fontId="8" fillId="0" borderId="33" xfId="7" applyNumberFormat="1" applyFont="1" applyBorder="1" applyAlignment="1">
      <alignment horizontal="center" vertical="center"/>
    </xf>
    <xf numFmtId="176" fontId="1" fillId="0" borderId="4" xfId="7" applyNumberFormat="1" applyBorder="1" applyAlignment="1">
      <alignment horizontal="right" vertical="center"/>
    </xf>
    <xf numFmtId="176" fontId="8" fillId="0" borderId="5" xfId="7" applyNumberFormat="1" applyFont="1" applyBorder="1" applyAlignment="1">
      <alignment horizontal="center" vertical="center"/>
    </xf>
    <xf numFmtId="176" fontId="1" fillId="0" borderId="15" xfId="7" applyNumberFormat="1" applyBorder="1" applyAlignment="1">
      <alignment horizontal="right" vertical="center"/>
    </xf>
    <xf numFmtId="177" fontId="8" fillId="0" borderId="0" xfId="7" applyNumberFormat="1" applyFont="1" applyAlignment="1">
      <alignment horizontal="center" vertical="center"/>
    </xf>
    <xf numFmtId="176" fontId="8" fillId="0" borderId="9" xfId="7" applyNumberFormat="1" applyFont="1" applyBorder="1" applyAlignment="1">
      <alignment horizontal="center" vertical="center"/>
    </xf>
    <xf numFmtId="176" fontId="1" fillId="0" borderId="0" xfId="7" applyNumberFormat="1" applyAlignment="1">
      <alignment horizontal="right" vertical="center"/>
    </xf>
    <xf numFmtId="176" fontId="8" fillId="0" borderId="8" xfId="7" applyNumberFormat="1" applyFont="1" applyBorder="1" applyAlignment="1">
      <alignment horizontal="center" vertical="center"/>
    </xf>
    <xf numFmtId="0" fontId="1" fillId="0" borderId="6" xfId="7" applyBorder="1" applyAlignment="1">
      <alignment vertical="center"/>
    </xf>
    <xf numFmtId="176" fontId="8" fillId="0" borderId="10" xfId="7" applyNumberFormat="1" applyFont="1" applyBorder="1" applyAlignment="1">
      <alignment horizontal="center" vertical="center"/>
    </xf>
    <xf numFmtId="0" fontId="1" fillId="0" borderId="6" xfId="8" applyBorder="1" applyAlignment="1">
      <alignment horizontal="left" vertical="center"/>
    </xf>
    <xf numFmtId="0" fontId="1" fillId="0" borderId="0" xfId="8" applyAlignment="1">
      <alignment horizontal="left" vertical="center"/>
    </xf>
    <xf numFmtId="38" fontId="1" fillId="0" borderId="11" xfId="5" applyFont="1" applyFill="1" applyBorder="1" applyAlignment="1">
      <alignment vertical="center"/>
    </xf>
    <xf numFmtId="0" fontId="1" fillId="0" borderId="12" xfId="8" applyBorder="1">
      <alignment vertical="center"/>
    </xf>
    <xf numFmtId="0" fontId="1" fillId="0" borderId="12" xfId="7" applyBorder="1" applyAlignment="1">
      <alignment vertical="center"/>
    </xf>
    <xf numFmtId="176" fontId="1" fillId="0" borderId="19" xfId="7" applyNumberFormat="1" applyBorder="1" applyAlignment="1">
      <alignment horizontal="right" vertical="center"/>
    </xf>
    <xf numFmtId="177" fontId="8" fillId="0" borderId="12" xfId="7" applyNumberFormat="1" applyFont="1" applyBorder="1" applyAlignment="1">
      <alignment horizontal="center" vertical="center"/>
    </xf>
    <xf numFmtId="176" fontId="8" fillId="0" borderId="13" xfId="7" applyNumberFormat="1" applyFont="1" applyBorder="1" applyAlignment="1">
      <alignment horizontal="center" vertical="center"/>
    </xf>
    <xf numFmtId="176" fontId="1" fillId="0" borderId="12" xfId="7" applyNumberFormat="1" applyBorder="1" applyAlignment="1">
      <alignment horizontal="right" vertical="center"/>
    </xf>
    <xf numFmtId="176" fontId="8" fillId="0" borderId="14" xfId="7" applyNumberFormat="1" applyFont="1" applyBorder="1" applyAlignment="1">
      <alignment horizontal="center" vertical="center"/>
    </xf>
    <xf numFmtId="38" fontId="1" fillId="0" borderId="16" xfId="5" applyFont="1" applyFill="1" applyBorder="1" applyAlignment="1">
      <alignment vertical="center"/>
    </xf>
    <xf numFmtId="0" fontId="1" fillId="0" borderId="7" xfId="8" applyBorder="1">
      <alignment vertical="center"/>
    </xf>
    <xf numFmtId="0" fontId="1" fillId="0" borderId="40" xfId="8" applyBorder="1">
      <alignment vertical="center"/>
    </xf>
    <xf numFmtId="0" fontId="1" fillId="0" borderId="7" xfId="7" applyBorder="1" applyAlignment="1">
      <alignment vertical="center"/>
    </xf>
    <xf numFmtId="176" fontId="1" fillId="0" borderId="17" xfId="7" applyNumberFormat="1" applyBorder="1" applyAlignment="1">
      <alignment horizontal="right" vertical="center"/>
    </xf>
    <xf numFmtId="177" fontId="8" fillId="0" borderId="41" xfId="7" applyNumberFormat="1" applyFont="1" applyBorder="1" applyAlignment="1">
      <alignment horizontal="center" vertical="center"/>
    </xf>
    <xf numFmtId="176" fontId="1" fillId="0" borderId="7" xfId="7" applyNumberFormat="1" applyBorder="1" applyAlignment="1">
      <alignment horizontal="right" vertical="center"/>
    </xf>
    <xf numFmtId="176" fontId="8" fillId="0" borderId="18" xfId="7" applyNumberFormat="1" applyFont="1" applyBorder="1" applyAlignment="1">
      <alignment horizontal="center" vertical="center"/>
    </xf>
    <xf numFmtId="0" fontId="1" fillId="0" borderId="0" xfId="8">
      <alignment vertical="center"/>
    </xf>
    <xf numFmtId="0" fontId="1" fillId="0" borderId="12" xfId="8" applyBorder="1" applyAlignment="1">
      <alignment horizontal="left" vertical="center"/>
    </xf>
    <xf numFmtId="38" fontId="7" fillId="0" borderId="0" xfId="5" applyFont="1" applyFill="1" applyBorder="1" applyAlignment="1">
      <alignment vertical="center"/>
    </xf>
    <xf numFmtId="38" fontId="1" fillId="0" borderId="20" xfId="5" applyFont="1" applyFill="1" applyBorder="1" applyAlignment="1">
      <alignment vertical="center"/>
    </xf>
    <xf numFmtId="0" fontId="1" fillId="0" borderId="21" xfId="8" applyBorder="1">
      <alignment vertical="center"/>
    </xf>
    <xf numFmtId="0" fontId="1" fillId="0" borderId="21" xfId="8" applyBorder="1" applyAlignment="1">
      <alignment horizontal="left" vertical="center"/>
    </xf>
    <xf numFmtId="0" fontId="9" fillId="0" borderId="21" xfId="8" applyFont="1" applyBorder="1" applyAlignment="1">
      <alignment horizontal="left" vertical="center"/>
    </xf>
    <xf numFmtId="0" fontId="1" fillId="0" borderId="21" xfId="7" applyBorder="1" applyAlignment="1">
      <alignment vertical="center"/>
    </xf>
    <xf numFmtId="176" fontId="1" fillId="0" borderId="23" xfId="7" applyNumberFormat="1" applyBorder="1" applyAlignment="1">
      <alignment horizontal="right" vertical="center"/>
    </xf>
    <xf numFmtId="177" fontId="8" fillId="0" borderId="21" xfId="7" applyNumberFormat="1" applyFont="1" applyBorder="1" applyAlignment="1">
      <alignment horizontal="center" vertical="center"/>
    </xf>
    <xf numFmtId="176" fontId="8" fillId="0" borderId="22" xfId="7" applyNumberFormat="1" applyFont="1" applyBorder="1" applyAlignment="1">
      <alignment horizontal="center" vertical="center"/>
    </xf>
    <xf numFmtId="176" fontId="1" fillId="0" borderId="21" xfId="7" applyNumberFormat="1" applyBorder="1" applyAlignment="1">
      <alignment horizontal="right" vertical="center"/>
    </xf>
    <xf numFmtId="176" fontId="8" fillId="0" borderId="24" xfId="5" applyNumberFormat="1" applyFont="1" applyFill="1" applyBorder="1" applyAlignment="1">
      <alignment horizontal="center" vertical="center"/>
    </xf>
    <xf numFmtId="38" fontId="1" fillId="0" borderId="28" xfId="5" applyFont="1" applyFill="1" applyBorder="1" applyAlignment="1">
      <alignment vertical="center"/>
    </xf>
    <xf numFmtId="0" fontId="1" fillId="0" borderId="29" xfId="8" applyBorder="1">
      <alignment vertical="center"/>
    </xf>
    <xf numFmtId="0" fontId="1" fillId="0" borderId="29" xfId="8" applyBorder="1" applyAlignment="1">
      <alignment horizontal="left" vertical="center"/>
    </xf>
    <xf numFmtId="0" fontId="1" fillId="0" borderId="29" xfId="7" applyBorder="1" applyAlignment="1">
      <alignment vertical="center"/>
    </xf>
    <xf numFmtId="176" fontId="1" fillId="0" borderId="31" xfId="7" applyNumberFormat="1" applyBorder="1" applyAlignment="1">
      <alignment horizontal="right" vertical="center"/>
    </xf>
    <xf numFmtId="177" fontId="8" fillId="0" borderId="29" xfId="7" applyNumberFormat="1" applyFont="1" applyBorder="1" applyAlignment="1">
      <alignment horizontal="center" vertical="center"/>
    </xf>
    <xf numFmtId="176" fontId="8" fillId="0" borderId="30" xfId="7" applyNumberFormat="1" applyFont="1" applyBorder="1" applyAlignment="1">
      <alignment horizontal="center" vertical="center"/>
    </xf>
    <xf numFmtId="176" fontId="1" fillId="0" borderId="29" xfId="7" applyNumberFormat="1" applyBorder="1" applyAlignment="1">
      <alignment horizontal="right" vertical="center"/>
    </xf>
    <xf numFmtId="176" fontId="8" fillId="0" borderId="47" xfId="5" applyNumberFormat="1" applyFont="1" applyFill="1" applyBorder="1" applyAlignment="1">
      <alignment horizontal="center" vertical="center"/>
    </xf>
    <xf numFmtId="0" fontId="1" fillId="0" borderId="2" xfId="7" applyBorder="1" applyAlignment="1">
      <alignment vertical="top" wrapText="1"/>
    </xf>
    <xf numFmtId="0" fontId="1" fillId="0" borderId="2" xfId="7" applyBorder="1" applyAlignment="1">
      <alignment vertical="top"/>
    </xf>
    <xf numFmtId="0" fontId="1" fillId="0" borderId="0" xfId="7" applyAlignment="1">
      <alignment vertical="top"/>
    </xf>
    <xf numFmtId="0" fontId="4" fillId="0" borderId="0" xfId="7" applyFont="1" applyAlignment="1">
      <alignment horizontal="left" vertical="center"/>
    </xf>
    <xf numFmtId="0" fontId="1" fillId="0" borderId="0" xfId="7" applyAlignment="1">
      <alignment horizontal="right" vertical="center"/>
    </xf>
    <xf numFmtId="176" fontId="8" fillId="0" borderId="24" xfId="7" applyNumberFormat="1" applyFont="1" applyBorder="1" applyAlignment="1">
      <alignment horizontal="center" vertical="center"/>
    </xf>
    <xf numFmtId="176" fontId="8" fillId="0" borderId="47" xfId="7" applyNumberFormat="1" applyFont="1" applyBorder="1" applyAlignment="1">
      <alignment horizontal="center" vertical="center"/>
    </xf>
    <xf numFmtId="176" fontId="4" fillId="0" borderId="0" xfId="7" applyNumberFormat="1" applyFont="1" applyAlignment="1">
      <alignment vertical="center"/>
    </xf>
    <xf numFmtId="176" fontId="0" fillId="0" borderId="19" xfId="7" applyNumberFormat="1" applyFont="1" applyBorder="1" applyAlignment="1">
      <alignment horizontal="right" vertical="center"/>
    </xf>
    <xf numFmtId="176" fontId="0" fillId="0" borderId="3" xfId="7" applyNumberFormat="1" applyFont="1" applyBorder="1" applyAlignment="1">
      <alignment horizontal="right" vertical="center"/>
    </xf>
    <xf numFmtId="176" fontId="1" fillId="0" borderId="50" xfId="7" applyNumberFormat="1" applyBorder="1" applyAlignment="1">
      <alignment horizontal="center" vertical="center"/>
    </xf>
    <xf numFmtId="176" fontId="1" fillId="0" borderId="46" xfId="7" applyNumberFormat="1" applyBorder="1" applyAlignment="1">
      <alignment horizontal="center" vertical="center"/>
    </xf>
    <xf numFmtId="176" fontId="1" fillId="0" borderId="36" xfId="7" applyNumberFormat="1" applyBorder="1" applyAlignment="1">
      <alignment horizontal="right" vertical="center"/>
    </xf>
    <xf numFmtId="176" fontId="1" fillId="0" borderId="37" xfId="7" applyNumberFormat="1" applyBorder="1" applyAlignment="1">
      <alignment horizontal="right" vertical="center"/>
    </xf>
    <xf numFmtId="176" fontId="1" fillId="0" borderId="49" xfId="7" applyNumberFormat="1" applyBorder="1" applyAlignment="1">
      <alignment horizontal="center" vertical="center"/>
    </xf>
    <xf numFmtId="176" fontId="1" fillId="0" borderId="45" xfId="7" applyNumberFormat="1" applyBorder="1" applyAlignment="1">
      <alignment horizontal="center" vertical="center"/>
    </xf>
    <xf numFmtId="177" fontId="1" fillId="0" borderId="36" xfId="7" applyNumberFormat="1" applyBorder="1" applyAlignment="1">
      <alignment horizontal="center" vertical="center"/>
    </xf>
    <xf numFmtId="177" fontId="1" fillId="0" borderId="45" xfId="7" applyNumberFormat="1" applyBorder="1" applyAlignment="1">
      <alignment horizontal="center" vertical="center"/>
    </xf>
    <xf numFmtId="177" fontId="1" fillId="0" borderId="49" xfId="7" applyNumberFormat="1" applyBorder="1" applyAlignment="1">
      <alignment horizontal="center" vertical="center"/>
    </xf>
    <xf numFmtId="177" fontId="1" fillId="0" borderId="34" xfId="7" applyNumberFormat="1" applyBorder="1" applyAlignment="1">
      <alignment horizontal="right" vertical="center"/>
    </xf>
    <xf numFmtId="0" fontId="1" fillId="0" borderId="35" xfId="7" applyBorder="1" applyAlignment="1">
      <alignment horizontal="right" vertical="center"/>
    </xf>
    <xf numFmtId="177" fontId="1" fillId="0" borderId="37" xfId="7" applyNumberFormat="1" applyBorder="1" applyAlignment="1">
      <alignment horizontal="center" vertical="center"/>
    </xf>
    <xf numFmtId="177" fontId="1" fillId="0" borderId="38" xfId="7" applyNumberFormat="1" applyBorder="1" applyAlignment="1">
      <alignment horizontal="center" vertical="center"/>
    </xf>
    <xf numFmtId="177" fontId="1" fillId="0" borderId="39" xfId="7" applyNumberFormat="1" applyBorder="1" applyAlignment="1">
      <alignment horizontal="center" vertical="center"/>
    </xf>
    <xf numFmtId="177" fontId="1" fillId="0" borderId="42" xfId="7" applyNumberFormat="1" applyBorder="1" applyAlignment="1">
      <alignment horizontal="center" vertical="center"/>
    </xf>
    <xf numFmtId="177" fontId="1" fillId="0" borderId="43" xfId="7" applyNumberFormat="1" applyBorder="1" applyAlignment="1">
      <alignment horizontal="center" vertical="center"/>
    </xf>
    <xf numFmtId="176" fontId="1" fillId="0" borderId="48" xfId="7" applyNumberFormat="1" applyBorder="1" applyAlignment="1">
      <alignment horizontal="center" vertical="center"/>
    </xf>
    <xf numFmtId="176" fontId="1" fillId="0" borderId="44" xfId="7" applyNumberFormat="1" applyBorder="1" applyAlignment="1">
      <alignment horizontal="center" vertical="center"/>
    </xf>
    <xf numFmtId="0" fontId="5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0" fontId="1" fillId="0" borderId="1" xfId="7" applyBorder="1" applyAlignment="1">
      <alignment horizontal="center" vertical="center"/>
    </xf>
    <xf numFmtId="0" fontId="1" fillId="0" borderId="2" xfId="7" applyBorder="1" applyAlignment="1">
      <alignment horizontal="center" vertical="center"/>
    </xf>
    <xf numFmtId="0" fontId="1" fillId="0" borderId="25" xfId="7" applyBorder="1" applyAlignment="1">
      <alignment horizontal="center" vertical="center"/>
    </xf>
    <xf numFmtId="0" fontId="1" fillId="0" borderId="28" xfId="7" applyBorder="1" applyAlignment="1">
      <alignment horizontal="center" vertical="center"/>
    </xf>
    <xf numFmtId="0" fontId="1" fillId="0" borderId="29" xfId="7" applyBorder="1" applyAlignment="1">
      <alignment horizontal="center" vertical="center"/>
    </xf>
    <xf numFmtId="0" fontId="1" fillId="0" borderId="30" xfId="7" applyBorder="1" applyAlignment="1">
      <alignment horizontal="center" vertical="center"/>
    </xf>
    <xf numFmtId="0" fontId="1" fillId="0" borderId="26" xfId="7" applyBorder="1" applyAlignment="1">
      <alignment horizontal="center" vertical="center"/>
    </xf>
    <xf numFmtId="0" fontId="1" fillId="0" borderId="31" xfId="7" applyBorder="1" applyAlignment="1">
      <alignment horizontal="center" vertical="center"/>
    </xf>
    <xf numFmtId="0" fontId="1" fillId="0" borderId="23" xfId="7" applyBorder="1" applyAlignment="1">
      <alignment horizontal="center" vertical="center" wrapText="1"/>
    </xf>
    <xf numFmtId="0" fontId="1" fillId="0" borderId="22" xfId="7" applyBorder="1" applyAlignment="1">
      <alignment horizontal="center" vertical="center" wrapText="1"/>
    </xf>
    <xf numFmtId="0" fontId="1" fillId="0" borderId="24" xfId="7" applyBorder="1" applyAlignment="1">
      <alignment horizontal="center" vertical="center" wrapText="1"/>
    </xf>
    <xf numFmtId="0" fontId="1" fillId="0" borderId="21" xfId="7" applyBorder="1" applyAlignment="1">
      <alignment horizontal="center" vertical="center" wrapText="1"/>
    </xf>
  </cellXfs>
  <cellStyles count="12">
    <cellStyle name="桁区切り 2" xfId="5" xr:uid="{00000000-0005-0000-0000-000000000000}"/>
    <cellStyle name="標準" xfId="0" builtinId="0"/>
    <cellStyle name="標準 2" xfId="1" xr:uid="{00000000-0005-0000-0000-000002000000}"/>
    <cellStyle name="標準 2 3" xfId="9" xr:uid="{00000000-0005-0000-0000-000003000000}"/>
    <cellStyle name="標準 4" xfId="10" xr:uid="{00000000-0005-0000-0000-000004000000}"/>
    <cellStyle name="標準 5" xfId="7" xr:uid="{00000000-0005-0000-0000-000005000000}"/>
    <cellStyle name="標準 6" xfId="11" xr:uid="{00000000-0005-0000-0000-000006000000}"/>
    <cellStyle name="標準 7" xfId="3" xr:uid="{00000000-0005-0000-0000-000007000000}"/>
    <cellStyle name="標準 8" xfId="2" xr:uid="{00000000-0005-0000-0000-000008000000}"/>
    <cellStyle name="標準 9" xfId="4" xr:uid="{00000000-0005-0000-0000-000009000000}"/>
    <cellStyle name="標準_03.04.01.財務諸表雛形_様式_桜内案１_コピー03　普通会計４表2006.12.23_仕訳" xfId="6" xr:uid="{00000000-0005-0000-0000-00000A000000}"/>
    <cellStyle name="標準_別冊１　Ｐ2～Ｐ5　普通会計４表20070113_仕訳" xfId="8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Root\&#12484;&#12540;&#12523;&#65381;&#12521;&#12452;&#12502;&#12521;&#12522;&#65381;&#35069;&#21697;\&#29983;&#25216;&#37096;&#12484;&#12540;&#12523;\ER_Studio&#27161;&#28310;&#12489;&#12513;&#12452;&#12531;\&#27161;&#28310;&#12489;&#12513;&#12452;&#1253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suru\Desktop\&#26989;&#21209;&#31649;&#29702;\&#12463;&#12521;&#12452;&#12450;&#12531;&#12488;\&#12450;&#12489;&#12496;&#12452;&#12470;&#12540;\04%20&#22320;&#26041;&#20844;&#20250;&#35336;\01%20&#20304;&#36032;&#30476;&#32207;&#21512;&#20107;&#21209;&#32068;&#21512;\&#20196;&#21644;&#65298;&#24180;&#24230;&#25903;&#25588;&#65288;&#20196;&#21644;&#20803;&#24180;&#27770;&#31639;&#65289;\02%20&#20107;&#26989;&#21029;&#36001;&#21209;4&#34920;\01%20&#20849;&#36890;&#20250;&#35336;&#36001;&#21209;4&#34920;%20202003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"/>
      <sheetName val="利用方法"/>
      <sheetName val="標準ドメイン"/>
      <sheetName val="カテゴリ"/>
      <sheetName val="論理データ型"/>
      <sheetName val="フィルム"/>
      <sheetName val="フィルムグラフ_改修実績"/>
      <sheetName val="積層"/>
      <sheetName val="封止材"/>
      <sheetName val="シールド板"/>
      <sheetName val="フィルム "/>
      <sheetName val="Sheet1"/>
      <sheetName val="Sheet2"/>
      <sheetName val="Sheet3"/>
      <sheetName val="Pフォローアップ照会シート（モジュール別）"/>
      <sheetName val="Pフォローアップ照会シート(担当者別)"/>
      <sheetName val="表紙"/>
      <sheetName val="01"/>
      <sheetName val="データ項目名"/>
      <sheetName val="データ項目名_20070302bk"/>
      <sheetName val="データ項目名 (bk)"/>
      <sheetName val="基本項目加工"/>
      <sheetName val="基本項目"/>
      <sheetName val="Graph2"/>
      <sheetName val="javalog06"/>
      <sheetName val="共通部品"/>
      <sheetName val="ＣＣＬレビュー観点一覧"/>
      <sheetName val="画面表示"/>
      <sheetName val="画面表示 (2)"/>
      <sheetName val="画面表示 (3)"/>
      <sheetName val="画面表示 (4)"/>
      <sheetName val="画面表示 (5)"/>
      <sheetName val="画面表示 (6)"/>
      <sheetName val="画面表示 (7)"/>
      <sheetName val="画面表示 (8)"/>
      <sheetName val="画面表示 (9)"/>
      <sheetName val="画面表示 (10)"/>
      <sheetName val="画面表示 (11)"/>
      <sheetName val="画面表示 (12)"/>
      <sheetName val="チェック処理"/>
      <sheetName val="チェック処理 (2)"/>
      <sheetName val="チェック処理 (3)"/>
      <sheetName val="排他チェック"/>
      <sheetName val="削除処理"/>
    </sheetNames>
    <sheetDataSet>
      <sheetData sheetId="0"/>
      <sheetData sheetId="1"/>
      <sheetData sheetId="2"/>
      <sheetData sheetId="3" refreshError="1">
        <row r="6">
          <cell r="M6" t="str">
            <v>コード</v>
          </cell>
        </row>
        <row r="7">
          <cell r="M7" t="str">
            <v>番号</v>
          </cell>
        </row>
        <row r="8">
          <cell r="M8" t="str">
            <v>区分</v>
          </cell>
        </row>
        <row r="9">
          <cell r="M9" t="str">
            <v>フラグ</v>
          </cell>
        </row>
        <row r="10">
          <cell r="M10" t="str">
            <v>日付</v>
          </cell>
        </row>
        <row r="11">
          <cell r="M11" t="str">
            <v>時刻</v>
          </cell>
        </row>
        <row r="12">
          <cell r="M12" t="str">
            <v>期間</v>
          </cell>
        </row>
        <row r="13">
          <cell r="M13" t="str">
            <v>名称</v>
          </cell>
        </row>
        <row r="14">
          <cell r="M14" t="str">
            <v>数量</v>
          </cell>
        </row>
        <row r="15">
          <cell r="M15" t="str">
            <v>記述</v>
          </cell>
        </row>
        <row r="16">
          <cell r="M16" t="str">
            <v>その他</v>
          </cell>
        </row>
      </sheetData>
      <sheetData sheetId="4" refreshError="1">
        <row r="3">
          <cell r="A3" t="str">
            <v>CHAR</v>
          </cell>
        </row>
        <row r="4">
          <cell r="A4" t="str">
            <v>VARCHAR</v>
          </cell>
        </row>
        <row r="5">
          <cell r="A5" t="str">
            <v>NUMERIC</v>
          </cell>
        </row>
        <row r="6">
          <cell r="A6" t="str">
            <v>DATE</v>
          </cell>
        </row>
        <row r="7">
          <cell r="A7" t="str">
            <v>DATETIME</v>
          </cell>
        </row>
        <row r="8">
          <cell r="A8" t="str">
            <v>BIGINT</v>
          </cell>
        </row>
        <row r="9">
          <cell r="A9" t="str">
            <v>BINARY</v>
          </cell>
        </row>
        <row r="10">
          <cell r="A10" t="str">
            <v>BIT</v>
          </cell>
        </row>
        <row r="11">
          <cell r="A11" t="str">
            <v>COUNTER</v>
          </cell>
        </row>
        <row r="12">
          <cell r="A12" t="str">
            <v>DATETIMN</v>
          </cell>
        </row>
        <row r="13">
          <cell r="A13" t="str">
            <v>DECIMAL</v>
          </cell>
        </row>
        <row r="14">
          <cell r="A14" t="str">
            <v>DECIMALN</v>
          </cell>
        </row>
        <row r="15">
          <cell r="A15" t="str">
            <v>DOUBLE PRECISION</v>
          </cell>
        </row>
        <row r="16">
          <cell r="A16" t="str">
            <v>FLOAT</v>
          </cell>
        </row>
        <row r="17">
          <cell r="A17" t="str">
            <v>FLOATN</v>
          </cell>
        </row>
        <row r="18">
          <cell r="A18" t="str">
            <v>IMAGE/LONG BINARY</v>
          </cell>
        </row>
        <row r="19">
          <cell r="A19" t="str">
            <v>INTEGER</v>
          </cell>
        </row>
        <row r="20">
          <cell r="A20" t="str">
            <v>INTN</v>
          </cell>
        </row>
        <row r="21">
          <cell r="A21" t="str">
            <v>LONG VARCHAR</v>
          </cell>
        </row>
        <row r="22">
          <cell r="A22" t="str">
            <v>MLSLABEL/VARCHAR</v>
          </cell>
        </row>
        <row r="23">
          <cell r="A23" t="str">
            <v>MONEY</v>
          </cell>
        </row>
        <row r="24">
          <cell r="A24" t="str">
            <v>MONEYN</v>
          </cell>
        </row>
        <row r="25">
          <cell r="A25" t="str">
            <v>NCHAR</v>
          </cell>
        </row>
        <row r="26">
          <cell r="A26" t="str">
            <v>NTEXT/LONG NVARCHAR</v>
          </cell>
        </row>
        <row r="27">
          <cell r="A27" t="str">
            <v>NUMERICN</v>
          </cell>
        </row>
        <row r="28">
          <cell r="A28" t="str">
            <v>NVARCHAR</v>
          </cell>
        </row>
        <row r="29">
          <cell r="A29" t="str">
            <v>PICTURE</v>
          </cell>
        </row>
        <row r="30">
          <cell r="A30" t="str">
            <v>REAL/SMALLFLOAT</v>
          </cell>
        </row>
        <row r="31">
          <cell r="A31" t="str">
            <v>ROWID/VARCHAR</v>
          </cell>
        </row>
        <row r="32">
          <cell r="A32" t="str">
            <v>SERIAL/INTEGER</v>
          </cell>
        </row>
        <row r="33">
          <cell r="A33" t="str">
            <v>SMALLDATETIME</v>
          </cell>
        </row>
        <row r="34">
          <cell r="A34" t="str">
            <v>SMALLINT</v>
          </cell>
        </row>
        <row r="35">
          <cell r="A35" t="str">
            <v>SMALLMONEY</v>
          </cell>
        </row>
        <row r="36">
          <cell r="A36" t="str">
            <v>TEXT</v>
          </cell>
        </row>
        <row r="37">
          <cell r="A37" t="str">
            <v>TIME/DATETIME</v>
          </cell>
        </row>
        <row r="38">
          <cell r="A38" t="str">
            <v>TIMESTAMP/DATE</v>
          </cell>
        </row>
        <row r="39">
          <cell r="A39" t="str">
            <v>TINYINT</v>
          </cell>
        </row>
        <row r="40">
          <cell r="A40" t="str">
            <v>UNIQUEID</v>
          </cell>
        </row>
        <row r="41">
          <cell r="A41" t="str">
            <v>VARBINARY/BLOB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貸借対照表"/>
      <sheetName val="行政コスト計算書"/>
      <sheetName val="純資産変動計算書"/>
      <sheetName val="資金収支計算書"/>
    </sheetNames>
    <sheetDataSet>
      <sheetData sheetId="0"/>
      <sheetData sheetId="1"/>
      <sheetData sheetId="2"/>
      <sheetData sheetId="3">
        <row r="40">
          <cell r="M40">
            <v>0</v>
          </cell>
        </row>
        <row r="46">
          <cell r="M4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X32"/>
  <sheetViews>
    <sheetView showGridLines="0" tabSelected="1" topLeftCell="B13" zoomScale="85" zoomScaleNormal="85" zoomScaleSheetLayoutView="100" workbookViewId="0">
      <selection activeCell="C10" sqref="C10:R10"/>
    </sheetView>
  </sheetViews>
  <sheetFormatPr defaultColWidth="9" defaultRowHeight="12.5" x14ac:dyDescent="0.2"/>
  <cols>
    <col min="1" max="1" width="0" style="5" hidden="1" customWidth="1"/>
    <col min="2" max="2" width="1.08984375" style="7" customWidth="1"/>
    <col min="3" max="3" width="1.6328125" style="7" customWidth="1"/>
    <col min="4" max="9" width="2" style="7" customWidth="1"/>
    <col min="10" max="10" width="15.36328125" style="7" customWidth="1"/>
    <col min="11" max="11" width="21.6328125" style="7" bestFit="1" customWidth="1"/>
    <col min="12" max="12" width="3" style="7" bestFit="1" customWidth="1"/>
    <col min="13" max="13" width="21.6328125" style="7" bestFit="1" customWidth="1"/>
    <col min="14" max="14" width="3" style="7" bestFit="1" customWidth="1"/>
    <col min="15" max="15" width="21.6328125" style="7" bestFit="1" customWidth="1"/>
    <col min="16" max="16" width="3" style="7" bestFit="1" customWidth="1"/>
    <col min="17" max="17" width="21.6328125" style="7" hidden="1" customWidth="1"/>
    <col min="18" max="18" width="3" style="7" hidden="1" customWidth="1"/>
    <col min="19" max="19" width="1" style="7" customWidth="1"/>
    <col min="20" max="20" width="9" style="7"/>
    <col min="21" max="24" width="0" style="7" hidden="1" customWidth="1"/>
    <col min="25" max="16384" width="9" style="7"/>
  </cols>
  <sheetData>
    <row r="1" spans="1:24" x14ac:dyDescent="0.2">
      <c r="C1" s="1" t="s">
        <v>40</v>
      </c>
    </row>
    <row r="2" spans="1:24" x14ac:dyDescent="0.2">
      <c r="C2" s="1" t="s">
        <v>55</v>
      </c>
    </row>
    <row r="3" spans="1:24" x14ac:dyDescent="0.2">
      <c r="C3" s="1" t="s">
        <v>41</v>
      </c>
    </row>
    <row r="4" spans="1:24" x14ac:dyDescent="0.2">
      <c r="C4" s="1" t="s">
        <v>52</v>
      </c>
    </row>
    <row r="5" spans="1:24" x14ac:dyDescent="0.2">
      <c r="C5" s="1" t="s">
        <v>42</v>
      </c>
    </row>
    <row r="6" spans="1:24" x14ac:dyDescent="0.2">
      <c r="C6" s="1" t="s">
        <v>43</v>
      </c>
    </row>
    <row r="7" spans="1:24" x14ac:dyDescent="0.2">
      <c r="C7" s="1" t="s">
        <v>44</v>
      </c>
    </row>
    <row r="9" spans="1:24" ht="23.5" x14ac:dyDescent="0.35">
      <c r="B9" s="6"/>
      <c r="C9" s="99" t="s">
        <v>45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24" ht="16.5" x14ac:dyDescent="0.25">
      <c r="B10" s="8"/>
      <c r="C10" s="100" t="s">
        <v>56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4" ht="16.5" x14ac:dyDescent="0.25">
      <c r="B11" s="8"/>
      <c r="C11" s="100" t="s">
        <v>57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4" ht="15.75" customHeight="1" thickBot="1" x14ac:dyDescent="0.25">
      <c r="B12" s="9"/>
      <c r="C12" s="10"/>
      <c r="D12" s="10"/>
      <c r="E12" s="10"/>
      <c r="F12" s="10"/>
      <c r="G12" s="10"/>
      <c r="H12" s="10"/>
      <c r="I12" s="10"/>
      <c r="J12" s="11"/>
      <c r="K12" s="10"/>
      <c r="L12" s="11"/>
      <c r="M12" s="10"/>
      <c r="N12" s="10"/>
      <c r="O12" s="10"/>
      <c r="P12" s="75" t="s">
        <v>0</v>
      </c>
      <c r="Q12" s="10"/>
      <c r="R12" s="11"/>
    </row>
    <row r="13" spans="1:24" ht="12.75" customHeight="1" x14ac:dyDescent="0.2">
      <c r="B13" s="12"/>
      <c r="C13" s="101" t="s">
        <v>1</v>
      </c>
      <c r="D13" s="102"/>
      <c r="E13" s="102"/>
      <c r="F13" s="102"/>
      <c r="G13" s="102"/>
      <c r="H13" s="102"/>
      <c r="I13" s="102"/>
      <c r="J13" s="103"/>
      <c r="K13" s="107" t="s">
        <v>36</v>
      </c>
      <c r="L13" s="102"/>
      <c r="M13" s="13"/>
      <c r="N13" s="13"/>
      <c r="O13" s="13"/>
      <c r="P13" s="14"/>
      <c r="Q13" s="13"/>
      <c r="R13" s="14"/>
    </row>
    <row r="14" spans="1:24" ht="29.25" customHeight="1" thickBot="1" x14ac:dyDescent="0.25">
      <c r="A14" s="5" t="s">
        <v>35</v>
      </c>
      <c r="B14" s="12"/>
      <c r="C14" s="104"/>
      <c r="D14" s="105"/>
      <c r="E14" s="105"/>
      <c r="F14" s="105"/>
      <c r="G14" s="105"/>
      <c r="H14" s="105"/>
      <c r="I14" s="105"/>
      <c r="J14" s="106"/>
      <c r="K14" s="108"/>
      <c r="L14" s="105"/>
      <c r="M14" s="109" t="s">
        <v>37</v>
      </c>
      <c r="N14" s="110"/>
      <c r="O14" s="109" t="s">
        <v>38</v>
      </c>
      <c r="P14" s="111"/>
      <c r="Q14" s="112" t="s">
        <v>4</v>
      </c>
      <c r="R14" s="111"/>
    </row>
    <row r="15" spans="1:24" ht="16" customHeight="1" x14ac:dyDescent="0.2">
      <c r="A15" s="5" t="s">
        <v>5</v>
      </c>
      <c r="B15" s="15"/>
      <c r="C15" s="16" t="s">
        <v>6</v>
      </c>
      <c r="D15" s="17"/>
      <c r="E15" s="17"/>
      <c r="F15" s="17"/>
      <c r="G15" s="17"/>
      <c r="H15" s="17"/>
      <c r="I15" s="17"/>
      <c r="J15" s="18"/>
      <c r="K15" s="19">
        <f>合算!K15+交通災害!K15</f>
        <v>1841415803</v>
      </c>
      <c r="L15" s="20"/>
      <c r="M15" s="19">
        <f>合算!M15+交通災害!M15</f>
        <v>14941695790</v>
      </c>
      <c r="N15" s="21"/>
      <c r="O15" s="19">
        <f>合算!O15+交通災害!O15</f>
        <v>-13100279987</v>
      </c>
      <c r="P15" s="23"/>
      <c r="Q15" s="22" t="s">
        <v>2</v>
      </c>
      <c r="R15" s="23"/>
      <c r="U15" s="78" t="str">
        <f t="shared" ref="U15:U20" si="0">IF(COUNTIF(V15:X15,"-")=COUNTA(V15:X15),"-",SUM(V15:X15))</f>
        <v>-</v>
      </c>
      <c r="V15" s="78" t="s">
        <v>2</v>
      </c>
      <c r="W15" s="78" t="s">
        <v>2</v>
      </c>
      <c r="X15" s="78" t="s">
        <v>2</v>
      </c>
    </row>
    <row r="16" spans="1:24" ht="16" customHeight="1" x14ac:dyDescent="0.2">
      <c r="A16" s="5" t="s">
        <v>7</v>
      </c>
      <c r="B16" s="15"/>
      <c r="C16" s="4"/>
      <c r="D16" s="2" t="s">
        <v>8</v>
      </c>
      <c r="E16" s="2"/>
      <c r="F16" s="2"/>
      <c r="G16" s="2"/>
      <c r="H16" s="2"/>
      <c r="I16" s="2"/>
      <c r="J16" s="12"/>
      <c r="K16" s="24">
        <f>合算!K16+交通災害!K16+4600000</f>
        <v>-2667624336</v>
      </c>
      <c r="L16" s="25"/>
      <c r="M16" s="90"/>
      <c r="N16" s="91"/>
      <c r="O16" s="24">
        <f>合算!O16+交通災害!O16+4600000</f>
        <v>-2667624336</v>
      </c>
      <c r="P16" s="30"/>
      <c r="Q16" s="27" t="s">
        <v>2</v>
      </c>
      <c r="R16" s="28"/>
      <c r="U16" s="78" t="str">
        <f t="shared" si="0"/>
        <v>-</v>
      </c>
      <c r="V16" s="78" t="s">
        <v>2</v>
      </c>
      <c r="W16" s="78" t="s">
        <v>2</v>
      </c>
      <c r="X16" s="78" t="s">
        <v>2</v>
      </c>
    </row>
    <row r="17" spans="1:24" ht="16" customHeight="1" x14ac:dyDescent="0.2">
      <c r="A17" s="5" t="s">
        <v>9</v>
      </c>
      <c r="B17" s="12"/>
      <c r="C17" s="29"/>
      <c r="D17" s="12" t="s">
        <v>10</v>
      </c>
      <c r="E17" s="12"/>
      <c r="F17" s="12"/>
      <c r="G17" s="12"/>
      <c r="H17" s="12"/>
      <c r="I17" s="12"/>
      <c r="J17" s="12"/>
      <c r="K17" s="24">
        <f>合算!K17+交通災害!K17-4600000</f>
        <v>2556518289</v>
      </c>
      <c r="L17" s="25"/>
      <c r="M17" s="87"/>
      <c r="N17" s="92"/>
      <c r="O17" s="24">
        <f>合算!O17+交通災害!O17-4600000</f>
        <v>2556518289</v>
      </c>
      <c r="P17" s="30"/>
      <c r="Q17" s="27" t="str">
        <f>IF(COUNTIF(Q18:Q19,"-")=COUNTA(Q18:Q19),"-",SUM(Q18:Q19))</f>
        <v>-</v>
      </c>
      <c r="R17" s="30"/>
      <c r="U17" s="78" t="str">
        <f t="shared" si="0"/>
        <v>-</v>
      </c>
      <c r="V17" s="78" t="s">
        <v>2</v>
      </c>
      <c r="W17" s="78" t="str">
        <f>IF(COUNTIF(W18:W19,"-")=COUNTA(W18:W19),"-",SUM(W18:W19))</f>
        <v>-</v>
      </c>
      <c r="X17" s="78" t="s">
        <v>2</v>
      </c>
    </row>
    <row r="18" spans="1:24" ht="16" customHeight="1" x14ac:dyDescent="0.2">
      <c r="A18" s="5" t="s">
        <v>11</v>
      </c>
      <c r="B18" s="12"/>
      <c r="C18" s="31"/>
      <c r="D18" s="12"/>
      <c r="E18" s="32" t="s">
        <v>12</v>
      </c>
      <c r="F18" s="32"/>
      <c r="G18" s="32"/>
      <c r="H18" s="32"/>
      <c r="I18" s="32"/>
      <c r="J18" s="12"/>
      <c r="K18" s="24">
        <f>合算!K18+交通災害!K18-4600000</f>
        <v>2556518289</v>
      </c>
      <c r="L18" s="25"/>
      <c r="M18" s="87"/>
      <c r="N18" s="92"/>
      <c r="O18" s="24">
        <f>合算!O18+交通災害!O18-4600000</f>
        <v>2556518289</v>
      </c>
      <c r="P18" s="30"/>
      <c r="Q18" s="27" t="s">
        <v>2</v>
      </c>
      <c r="R18" s="30"/>
      <c r="U18" s="78" t="str">
        <f t="shared" si="0"/>
        <v>-</v>
      </c>
      <c r="V18" s="78" t="s">
        <v>2</v>
      </c>
      <c r="W18" s="78" t="s">
        <v>2</v>
      </c>
      <c r="X18" s="78" t="s">
        <v>2</v>
      </c>
    </row>
    <row r="19" spans="1:24" ht="16" customHeight="1" x14ac:dyDescent="0.2">
      <c r="A19" s="5" t="s">
        <v>13</v>
      </c>
      <c r="B19" s="12"/>
      <c r="C19" s="33"/>
      <c r="D19" s="34"/>
      <c r="E19" s="34" t="s">
        <v>14</v>
      </c>
      <c r="F19" s="34"/>
      <c r="G19" s="34"/>
      <c r="H19" s="34"/>
      <c r="I19" s="34"/>
      <c r="J19" s="35"/>
      <c r="K19" s="36">
        <f>合算!K19+交通災害!K19</f>
        <v>0</v>
      </c>
      <c r="L19" s="37"/>
      <c r="M19" s="93"/>
      <c r="N19" s="94"/>
      <c r="O19" s="36">
        <f>合算!O19+交通災害!O19</f>
        <v>0</v>
      </c>
      <c r="P19" s="40"/>
      <c r="Q19" s="39" t="s">
        <v>2</v>
      </c>
      <c r="R19" s="40"/>
      <c r="U19" s="78" t="str">
        <f t="shared" si="0"/>
        <v>-</v>
      </c>
      <c r="V19" s="78" t="s">
        <v>2</v>
      </c>
      <c r="W19" s="78" t="s">
        <v>2</v>
      </c>
      <c r="X19" s="78" t="s">
        <v>2</v>
      </c>
    </row>
    <row r="20" spans="1:24" ht="16" customHeight="1" x14ac:dyDescent="0.2">
      <c r="A20" s="5" t="s">
        <v>15</v>
      </c>
      <c r="B20" s="12"/>
      <c r="C20" s="41"/>
      <c r="D20" s="42" t="s">
        <v>16</v>
      </c>
      <c r="E20" s="43"/>
      <c r="F20" s="42"/>
      <c r="G20" s="42"/>
      <c r="H20" s="42"/>
      <c r="I20" s="42"/>
      <c r="J20" s="44"/>
      <c r="K20" s="45">
        <f>合算!K20+交通災害!K20</f>
        <v>-111106047</v>
      </c>
      <c r="L20" s="46"/>
      <c r="M20" s="95"/>
      <c r="N20" s="96"/>
      <c r="O20" s="45">
        <f>合算!O20+交通災害!O20</f>
        <v>-111106047</v>
      </c>
      <c r="P20" s="48"/>
      <c r="Q20" s="47" t="str">
        <f>IF(COUNTIF(Q16:Q17,"-")=COUNTA(Q16:Q17),"-",SUM(Q16:Q17))</f>
        <v>-</v>
      </c>
      <c r="R20" s="48"/>
      <c r="U20" s="78" t="str">
        <f t="shared" si="0"/>
        <v>-</v>
      </c>
      <c r="V20" s="78" t="s">
        <v>2</v>
      </c>
      <c r="W20" s="78" t="str">
        <f>IF(COUNTIF(W16:W17,"-")=COUNTA(W16:W17),"-",SUM(W16:W17))</f>
        <v>-</v>
      </c>
      <c r="X20" s="78" t="s">
        <v>2</v>
      </c>
    </row>
    <row r="21" spans="1:24" ht="16" customHeight="1" x14ac:dyDescent="0.2">
      <c r="A21" s="5" t="s">
        <v>17</v>
      </c>
      <c r="B21" s="12"/>
      <c r="C21" s="4"/>
      <c r="D21" s="49" t="s">
        <v>39</v>
      </c>
      <c r="E21" s="49"/>
      <c r="F21" s="49"/>
      <c r="G21" s="32"/>
      <c r="H21" s="32"/>
      <c r="I21" s="32"/>
      <c r="J21" s="12"/>
      <c r="K21" s="83"/>
      <c r="L21" s="84"/>
      <c r="M21" s="24">
        <f>合算!M21+交通災害!M21</f>
        <v>950257354</v>
      </c>
      <c r="N21" s="26"/>
      <c r="O21" s="24">
        <f>合算!O21+交通災害!O21</f>
        <v>-950257354</v>
      </c>
      <c r="P21" s="30"/>
      <c r="Q21" s="97"/>
      <c r="R21" s="98"/>
      <c r="U21" s="78" t="s">
        <v>2</v>
      </c>
      <c r="V21" s="78" t="str">
        <f>IF(COUNTA(V22:V25)=COUNTIF(V22:V25,"-"),"-",SUM(V22,V24,V23,V25))</f>
        <v>-</v>
      </c>
      <c r="W21" s="78" t="str">
        <f>IF(COUNTA(W22:W25)=COUNTIF(W22:W25,"-"),"-",SUM(W22,W24,W23,W25))</f>
        <v>-</v>
      </c>
      <c r="X21" s="78" t="s">
        <v>2</v>
      </c>
    </row>
    <row r="22" spans="1:24" ht="16" customHeight="1" x14ac:dyDescent="0.2">
      <c r="A22" s="5" t="s">
        <v>18</v>
      </c>
      <c r="B22" s="12"/>
      <c r="C22" s="4"/>
      <c r="D22" s="49"/>
      <c r="E22" s="49" t="s">
        <v>19</v>
      </c>
      <c r="F22" s="32"/>
      <c r="G22" s="32"/>
      <c r="H22" s="32"/>
      <c r="I22" s="32"/>
      <c r="J22" s="12"/>
      <c r="K22" s="83"/>
      <c r="L22" s="84"/>
      <c r="M22" s="24">
        <f>合算!M22+交通災害!M22</f>
        <v>0</v>
      </c>
      <c r="N22" s="26"/>
      <c r="O22" s="24">
        <f>合算!O22+交通災害!O22</f>
        <v>0</v>
      </c>
      <c r="P22" s="30"/>
      <c r="Q22" s="85"/>
      <c r="R22" s="86"/>
      <c r="U22" s="78" t="s">
        <v>2</v>
      </c>
      <c r="V22" s="78" t="s">
        <v>2</v>
      </c>
      <c r="W22" s="78" t="s">
        <v>2</v>
      </c>
      <c r="X22" s="78" t="s">
        <v>2</v>
      </c>
    </row>
    <row r="23" spans="1:24" ht="16" customHeight="1" x14ac:dyDescent="0.2">
      <c r="A23" s="5" t="s">
        <v>20</v>
      </c>
      <c r="B23" s="12"/>
      <c r="C23" s="4"/>
      <c r="D23" s="49"/>
      <c r="E23" s="49" t="s">
        <v>21</v>
      </c>
      <c r="F23" s="49"/>
      <c r="G23" s="32"/>
      <c r="H23" s="32"/>
      <c r="I23" s="32"/>
      <c r="J23" s="12"/>
      <c r="K23" s="83"/>
      <c r="L23" s="84"/>
      <c r="M23" s="24">
        <f>合算!M23+交通災害!M23</f>
        <v>30484892</v>
      </c>
      <c r="N23" s="26"/>
      <c r="O23" s="24">
        <f>合算!O23+交通災害!O23</f>
        <v>-30484892</v>
      </c>
      <c r="P23" s="30"/>
      <c r="Q23" s="85"/>
      <c r="R23" s="86"/>
      <c r="U23" s="78" t="s">
        <v>2</v>
      </c>
      <c r="V23" s="78" t="s">
        <v>2</v>
      </c>
      <c r="W23" s="78" t="s">
        <v>2</v>
      </c>
      <c r="X23" s="78" t="s">
        <v>2</v>
      </c>
    </row>
    <row r="24" spans="1:24" ht="16" customHeight="1" x14ac:dyDescent="0.2">
      <c r="A24" s="5" t="s">
        <v>22</v>
      </c>
      <c r="B24" s="12"/>
      <c r="C24" s="4"/>
      <c r="D24" s="49"/>
      <c r="E24" s="49" t="s">
        <v>23</v>
      </c>
      <c r="F24" s="49"/>
      <c r="G24" s="32"/>
      <c r="H24" s="32"/>
      <c r="I24" s="32"/>
      <c r="J24" s="12"/>
      <c r="K24" s="83"/>
      <c r="L24" s="84"/>
      <c r="M24" s="24">
        <f>合算!M24+交通災害!M24</f>
        <v>985742246</v>
      </c>
      <c r="N24" s="26"/>
      <c r="O24" s="24">
        <f>合算!O24+交通災害!O24</f>
        <v>-985742246</v>
      </c>
      <c r="P24" s="30"/>
      <c r="Q24" s="85"/>
      <c r="R24" s="86"/>
      <c r="U24" s="78" t="s">
        <v>2</v>
      </c>
      <c r="V24" s="78" t="s">
        <v>2</v>
      </c>
      <c r="W24" s="78" t="s">
        <v>2</v>
      </c>
      <c r="X24" s="78" t="s">
        <v>2</v>
      </c>
    </row>
    <row r="25" spans="1:24" ht="16" customHeight="1" x14ac:dyDescent="0.2">
      <c r="A25" s="5" t="s">
        <v>24</v>
      </c>
      <c r="B25" s="12"/>
      <c r="C25" s="4"/>
      <c r="D25" s="49"/>
      <c r="E25" s="49" t="s">
        <v>25</v>
      </c>
      <c r="F25" s="49"/>
      <c r="G25" s="32"/>
      <c r="H25" s="3"/>
      <c r="I25" s="32"/>
      <c r="J25" s="12"/>
      <c r="K25" s="83"/>
      <c r="L25" s="84"/>
      <c r="M25" s="24">
        <f>合算!M25+交通災害!M25</f>
        <v>5000000</v>
      </c>
      <c r="N25" s="26"/>
      <c r="O25" s="24">
        <f>合算!O25+交通災害!O25</f>
        <v>-5000000</v>
      </c>
      <c r="P25" s="30"/>
      <c r="Q25" s="85"/>
      <c r="R25" s="86"/>
      <c r="U25" s="78" t="s">
        <v>2</v>
      </c>
      <c r="V25" s="78" t="s">
        <v>2</v>
      </c>
      <c r="W25" s="78" t="s">
        <v>2</v>
      </c>
      <c r="X25" s="78" t="s">
        <v>2</v>
      </c>
    </row>
    <row r="26" spans="1:24" ht="16" customHeight="1" x14ac:dyDescent="0.2">
      <c r="A26" s="5" t="s">
        <v>26</v>
      </c>
      <c r="B26" s="12"/>
      <c r="C26" s="4"/>
      <c r="D26" s="49" t="s">
        <v>27</v>
      </c>
      <c r="E26" s="32"/>
      <c r="F26" s="32"/>
      <c r="G26" s="32"/>
      <c r="H26" s="32"/>
      <c r="I26" s="32"/>
      <c r="J26" s="12"/>
      <c r="K26" s="24">
        <f>合算!K26+交通災害!K26</f>
        <v>0</v>
      </c>
      <c r="L26" s="25"/>
      <c r="M26" s="24">
        <f>合算!M26+交通災害!M26</f>
        <v>0</v>
      </c>
      <c r="N26" s="26"/>
      <c r="O26" s="87"/>
      <c r="P26" s="88"/>
      <c r="Q26" s="89"/>
      <c r="R26" s="88"/>
      <c r="U26" s="78" t="str">
        <f>IF(COUNTIF(V26:X26,"-")=COUNTA(V26:X26),"-",SUM(V26:X26))</f>
        <v>-</v>
      </c>
      <c r="V26" s="78" t="s">
        <v>2</v>
      </c>
      <c r="W26" s="78" t="s">
        <v>2</v>
      </c>
      <c r="X26" s="78" t="s">
        <v>2</v>
      </c>
    </row>
    <row r="27" spans="1:24" ht="16" customHeight="1" x14ac:dyDescent="0.2">
      <c r="A27" s="5" t="s">
        <v>28</v>
      </c>
      <c r="B27" s="12"/>
      <c r="C27" s="4"/>
      <c r="D27" s="49" t="s">
        <v>29</v>
      </c>
      <c r="E27" s="49"/>
      <c r="F27" s="32"/>
      <c r="G27" s="32"/>
      <c r="H27" s="32"/>
      <c r="I27" s="32"/>
      <c r="J27" s="12"/>
      <c r="K27" s="24">
        <f>合算!K27+交通災害!K27</f>
        <v>0</v>
      </c>
      <c r="L27" s="25"/>
      <c r="M27" s="24">
        <f>合算!M27+交通災害!M27</f>
        <v>0</v>
      </c>
      <c r="N27" s="26"/>
      <c r="O27" s="87"/>
      <c r="P27" s="88"/>
      <c r="Q27" s="89"/>
      <c r="R27" s="88"/>
      <c r="U27" s="78" t="str">
        <f>IF(COUNTIF(V27:X27,"-")=COUNTA(V27:X27),"-",SUM(V27:X27))</f>
        <v>-</v>
      </c>
      <c r="V27" s="78" t="s">
        <v>2</v>
      </c>
      <c r="W27" s="78" t="s">
        <v>2</v>
      </c>
      <c r="X27" s="78" t="s">
        <v>2</v>
      </c>
    </row>
    <row r="28" spans="1:24" ht="16" customHeight="1" x14ac:dyDescent="0.2">
      <c r="A28" s="5" t="s">
        <v>30</v>
      </c>
      <c r="B28" s="12"/>
      <c r="C28" s="33"/>
      <c r="D28" s="34" t="s">
        <v>3</v>
      </c>
      <c r="E28" s="34"/>
      <c r="F28" s="34"/>
      <c r="G28" s="50"/>
      <c r="H28" s="50"/>
      <c r="I28" s="50"/>
      <c r="J28" s="35"/>
      <c r="K28" s="24">
        <f>合算!K28+交通災害!K28</f>
        <v>0</v>
      </c>
      <c r="L28" s="37"/>
      <c r="M28" s="24">
        <f>合算!M28+交通災害!M28</f>
        <v>0</v>
      </c>
      <c r="N28" s="38"/>
      <c r="O28" s="24">
        <f>合算!O28+交通災害!O28</f>
        <v>0</v>
      </c>
      <c r="P28" s="40"/>
      <c r="Q28" s="81"/>
      <c r="R28" s="82"/>
      <c r="S28" s="51"/>
      <c r="U28" s="78" t="str">
        <f>IF(COUNTIF(V28:X28,"-")=COUNTA(V28:X28),"-",SUM(V28:X28))</f>
        <v>-</v>
      </c>
      <c r="V28" s="78" t="s">
        <v>2</v>
      </c>
      <c r="W28" s="78" t="s">
        <v>2</v>
      </c>
      <c r="X28" s="78" t="s">
        <v>2</v>
      </c>
    </row>
    <row r="29" spans="1:24" ht="16" customHeight="1" thickBot="1" x14ac:dyDescent="0.25">
      <c r="A29" s="5" t="s">
        <v>31</v>
      </c>
      <c r="B29" s="12"/>
      <c r="C29" s="52"/>
      <c r="D29" s="53" t="s">
        <v>32</v>
      </c>
      <c r="E29" s="53"/>
      <c r="F29" s="54"/>
      <c r="G29" s="54"/>
      <c r="H29" s="55"/>
      <c r="I29" s="54"/>
      <c r="J29" s="56"/>
      <c r="K29" s="57">
        <f>合算!K29+交通災害!K29</f>
        <v>-111106047</v>
      </c>
      <c r="L29" s="58"/>
      <c r="M29" s="57">
        <f>合算!M29+交通災害!M29</f>
        <v>950257354</v>
      </c>
      <c r="N29" s="59"/>
      <c r="O29" s="57">
        <f>合算!O29+交通災害!O29</f>
        <v>-1061363401</v>
      </c>
      <c r="P29" s="76"/>
      <c r="Q29" s="60" t="e">
        <f>IF(AND(Q20="-",COUNTIF(#REF!,"-")=COUNTA(#REF!)),"-",SUM(Q20,#REF!))</f>
        <v>#REF!</v>
      </c>
      <c r="R29" s="61"/>
      <c r="S29" s="51"/>
      <c r="U29" s="78" t="str">
        <f>IF(COUNTIF(V29:X29,"-")=COUNTA(V29:X29),"-",SUM(V29:X29))</f>
        <v>-</v>
      </c>
      <c r="V29" s="78" t="str">
        <f>IF(AND(V21="-",COUNTIF(V26:V27,"-")=COUNTA(V26:V27),V28="-"),"-",SUM(V21,V26:V27,V28))</f>
        <v>-</v>
      </c>
      <c r="W29" s="78" t="str">
        <f>IF(AND(W20="-",W21="-",COUNTIF(W26:W27,"-")=COUNTA(W26:W27),W28="-"),"-",SUM(W20,W21,W26:W27,W28))</f>
        <v>-</v>
      </c>
      <c r="X29" s="78" t="s">
        <v>2</v>
      </c>
    </row>
    <row r="30" spans="1:24" ht="16" customHeight="1" thickBot="1" x14ac:dyDescent="0.25">
      <c r="A30" s="5" t="s">
        <v>33</v>
      </c>
      <c r="B30" s="12"/>
      <c r="C30" s="62" t="s">
        <v>34</v>
      </c>
      <c r="D30" s="63"/>
      <c r="E30" s="63"/>
      <c r="F30" s="63"/>
      <c r="G30" s="64"/>
      <c r="H30" s="64"/>
      <c r="I30" s="64"/>
      <c r="J30" s="65"/>
      <c r="K30" s="66">
        <f>合算!K30+交通災害!K30</f>
        <v>1730309756</v>
      </c>
      <c r="L30" s="67"/>
      <c r="M30" s="66">
        <f>合算!M30+交通災害!M30</f>
        <v>15891953144</v>
      </c>
      <c r="N30" s="68"/>
      <c r="O30" s="66">
        <f>合算!O30+交通災害!O30</f>
        <v>-14161643388</v>
      </c>
      <c r="P30" s="77"/>
      <c r="Q30" s="69" t="e">
        <f>IF(AND(Q15="-",Q29="-"),"-",SUM(Q15,Q29))</f>
        <v>#REF!</v>
      </c>
      <c r="R30" s="70"/>
      <c r="S30" s="51"/>
      <c r="U30" s="78" t="str">
        <f>IF(COUNTIF(V30:X30,"-")=COUNTA(V30:X30),"-",SUM(V30:X30))</f>
        <v>-</v>
      </c>
      <c r="V30" s="78" t="s">
        <v>2</v>
      </c>
      <c r="W30" s="78" t="s">
        <v>2</v>
      </c>
      <c r="X30" s="78" t="s">
        <v>2</v>
      </c>
    </row>
    <row r="31" spans="1:24" ht="6.75" customHeight="1" x14ac:dyDescent="0.2">
      <c r="B31" s="12"/>
      <c r="C31" s="71"/>
      <c r="D31" s="72"/>
      <c r="E31" s="72"/>
      <c r="F31" s="72"/>
      <c r="G31" s="72"/>
      <c r="H31" s="72"/>
      <c r="I31" s="72"/>
      <c r="J31" s="72"/>
      <c r="K31" s="12"/>
      <c r="L31" s="12"/>
      <c r="M31" s="12"/>
      <c r="N31" s="12"/>
      <c r="O31" s="12"/>
      <c r="P31" s="12"/>
      <c r="Q31" s="12"/>
      <c r="R31" s="2"/>
      <c r="S31" s="51"/>
    </row>
    <row r="32" spans="1:24" ht="15.65" customHeight="1" x14ac:dyDescent="0.2">
      <c r="B32" s="12"/>
      <c r="C32" s="73"/>
      <c r="D32" s="74"/>
      <c r="F32" s="15"/>
      <c r="G32" s="10"/>
      <c r="H32" s="15"/>
      <c r="I32" s="15"/>
      <c r="J32" s="73"/>
      <c r="K32" s="12"/>
      <c r="L32" s="12"/>
      <c r="M32" s="12"/>
      <c r="N32" s="12"/>
      <c r="O32" s="12"/>
      <c r="P32" s="12"/>
      <c r="Q32" s="12"/>
      <c r="R32" s="2"/>
      <c r="S32" s="51"/>
    </row>
  </sheetData>
  <mergeCells count="28">
    <mergeCell ref="C9:R9"/>
    <mergeCell ref="C10:R10"/>
    <mergeCell ref="C11:R11"/>
    <mergeCell ref="C13:J14"/>
    <mergeCell ref="K13:L14"/>
    <mergeCell ref="M14:N14"/>
    <mergeCell ref="O14:P14"/>
    <mergeCell ref="Q14:R14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Q28:R28"/>
    <mergeCell ref="K25:L25"/>
    <mergeCell ref="Q25:R25"/>
    <mergeCell ref="O26:P26"/>
    <mergeCell ref="Q26:R26"/>
    <mergeCell ref="O27:P27"/>
    <mergeCell ref="Q27:R27"/>
  </mergeCells>
  <phoneticPr fontId="10"/>
  <pageMargins left="0.70866141732283472" right="0.70866141732283472" top="0.39370078740157477" bottom="0.39370078740157477" header="0.51181102362204722" footer="0.51181102362204722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2"/>
  <sheetViews>
    <sheetView showGridLines="0" topLeftCell="B1" zoomScale="85" zoomScaleNormal="85" zoomScaleSheetLayoutView="100" workbookViewId="0">
      <selection activeCell="O33" sqref="O33"/>
    </sheetView>
  </sheetViews>
  <sheetFormatPr defaultColWidth="9" defaultRowHeight="12.5" x14ac:dyDescent="0.2"/>
  <cols>
    <col min="1" max="1" width="0" style="5" hidden="1" customWidth="1"/>
    <col min="2" max="2" width="1.08984375" style="7" customWidth="1"/>
    <col min="3" max="3" width="1.6328125" style="7" customWidth="1"/>
    <col min="4" max="9" width="2" style="7" customWidth="1"/>
    <col min="10" max="10" width="15.36328125" style="7" customWidth="1"/>
    <col min="11" max="11" width="21.6328125" style="7" bestFit="1" customWidth="1"/>
    <col min="12" max="12" width="3" style="7" bestFit="1" customWidth="1"/>
    <col min="13" max="13" width="21.6328125" style="7" bestFit="1" customWidth="1"/>
    <col min="14" max="14" width="3" style="7" bestFit="1" customWidth="1"/>
    <col min="15" max="15" width="21.6328125" style="7" bestFit="1" customWidth="1"/>
    <col min="16" max="16" width="3" style="7" bestFit="1" customWidth="1"/>
    <col min="17" max="17" width="21.6328125" style="7" hidden="1" customWidth="1"/>
    <col min="18" max="18" width="3" style="7" hidden="1" customWidth="1"/>
    <col min="19" max="19" width="1" style="7" customWidth="1"/>
    <col min="20" max="20" width="9" style="7"/>
    <col min="21" max="24" width="0" style="7" hidden="1" customWidth="1"/>
    <col min="25" max="16384" width="9" style="7"/>
  </cols>
  <sheetData>
    <row r="1" spans="1:24" x14ac:dyDescent="0.2">
      <c r="C1" s="7" t="s">
        <v>40</v>
      </c>
    </row>
    <row r="2" spans="1:24" x14ac:dyDescent="0.2">
      <c r="C2" s="1" t="s">
        <v>55</v>
      </c>
    </row>
    <row r="3" spans="1:24" x14ac:dyDescent="0.2">
      <c r="C3" s="7" t="s">
        <v>41</v>
      </c>
    </row>
    <row r="4" spans="1:24" x14ac:dyDescent="0.2">
      <c r="C4" s="7" t="s">
        <v>53</v>
      </c>
    </row>
    <row r="5" spans="1:24" x14ac:dyDescent="0.2">
      <c r="C5" s="7" t="s">
        <v>54</v>
      </c>
    </row>
    <row r="6" spans="1:24" x14ac:dyDescent="0.2">
      <c r="C6" s="7" t="s">
        <v>43</v>
      </c>
    </row>
    <row r="7" spans="1:24" x14ac:dyDescent="0.2">
      <c r="C7" s="7" t="s">
        <v>44</v>
      </c>
    </row>
    <row r="9" spans="1:24" ht="23.5" x14ac:dyDescent="0.35">
      <c r="B9" s="6"/>
      <c r="C9" s="99" t="s">
        <v>45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24" ht="16.5" x14ac:dyDescent="0.25">
      <c r="B10" s="8"/>
      <c r="C10" s="100" t="s">
        <v>56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4" ht="16.5" x14ac:dyDescent="0.25">
      <c r="B11" s="8"/>
      <c r="C11" s="100" t="s">
        <v>57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4" ht="15.75" customHeight="1" thickBot="1" x14ac:dyDescent="0.25">
      <c r="B12" s="9"/>
      <c r="C12" s="10"/>
      <c r="D12" s="10"/>
      <c r="E12" s="10"/>
      <c r="F12" s="10"/>
      <c r="G12" s="10"/>
      <c r="H12" s="10"/>
      <c r="I12" s="10"/>
      <c r="J12" s="11"/>
      <c r="K12" s="10"/>
      <c r="L12" s="11"/>
      <c r="M12" s="10"/>
      <c r="N12" s="10"/>
      <c r="O12" s="10"/>
      <c r="P12" s="75" t="s">
        <v>0</v>
      </c>
      <c r="Q12" s="10"/>
      <c r="R12" s="11"/>
    </row>
    <row r="13" spans="1:24" ht="12.75" customHeight="1" x14ac:dyDescent="0.2">
      <c r="B13" s="12"/>
      <c r="C13" s="101" t="s">
        <v>1</v>
      </c>
      <c r="D13" s="102"/>
      <c r="E13" s="102"/>
      <c r="F13" s="102"/>
      <c r="G13" s="102"/>
      <c r="H13" s="102"/>
      <c r="I13" s="102"/>
      <c r="J13" s="103"/>
      <c r="K13" s="107" t="s">
        <v>36</v>
      </c>
      <c r="L13" s="102"/>
      <c r="M13" s="13"/>
      <c r="N13" s="13"/>
      <c r="O13" s="13"/>
      <c r="P13" s="14"/>
      <c r="Q13" s="13"/>
      <c r="R13" s="14"/>
    </row>
    <row r="14" spans="1:24" ht="29.25" customHeight="1" thickBot="1" x14ac:dyDescent="0.25">
      <c r="A14" s="5" t="s">
        <v>35</v>
      </c>
      <c r="B14" s="12"/>
      <c r="C14" s="104"/>
      <c r="D14" s="105"/>
      <c r="E14" s="105"/>
      <c r="F14" s="105"/>
      <c r="G14" s="105"/>
      <c r="H14" s="105"/>
      <c r="I14" s="105"/>
      <c r="J14" s="106"/>
      <c r="K14" s="108"/>
      <c r="L14" s="105"/>
      <c r="M14" s="109" t="s">
        <v>37</v>
      </c>
      <c r="N14" s="110"/>
      <c r="O14" s="109" t="s">
        <v>38</v>
      </c>
      <c r="P14" s="111"/>
      <c r="Q14" s="112" t="s">
        <v>4</v>
      </c>
      <c r="R14" s="111"/>
    </row>
    <row r="15" spans="1:24" ht="16" customHeight="1" x14ac:dyDescent="0.2">
      <c r="A15" s="5" t="s">
        <v>5</v>
      </c>
      <c r="B15" s="15"/>
      <c r="C15" s="16" t="s">
        <v>6</v>
      </c>
      <c r="D15" s="17"/>
      <c r="E15" s="17"/>
      <c r="F15" s="17"/>
      <c r="G15" s="17"/>
      <c r="H15" s="17"/>
      <c r="I15" s="17"/>
      <c r="J15" s="18"/>
      <c r="K15" s="19">
        <v>201556481</v>
      </c>
      <c r="L15" s="20"/>
      <c r="M15" s="19">
        <v>195785893</v>
      </c>
      <c r="N15" s="21"/>
      <c r="O15" s="19">
        <v>5770588</v>
      </c>
      <c r="P15" s="23"/>
      <c r="Q15" s="22" t="s">
        <v>2</v>
      </c>
      <c r="R15" s="23"/>
      <c r="U15" s="78" t="str">
        <f t="shared" ref="U15:U20" si="0">IF(COUNTIF(V15:X15,"-")=COUNTA(V15:X15),"-",SUM(V15:X15))</f>
        <v>-</v>
      </c>
      <c r="V15" s="78" t="s">
        <v>2</v>
      </c>
      <c r="W15" s="78" t="s">
        <v>2</v>
      </c>
      <c r="X15" s="78" t="s">
        <v>2</v>
      </c>
    </row>
    <row r="16" spans="1:24" ht="16" customHeight="1" x14ac:dyDescent="0.2">
      <c r="A16" s="5" t="s">
        <v>7</v>
      </c>
      <c r="B16" s="15"/>
      <c r="C16" s="4"/>
      <c r="D16" s="2" t="s">
        <v>8</v>
      </c>
      <c r="E16" s="2"/>
      <c r="F16" s="2"/>
      <c r="G16" s="2"/>
      <c r="H16" s="2"/>
      <c r="I16" s="2"/>
      <c r="J16" s="12"/>
      <c r="K16" s="24">
        <v>900682</v>
      </c>
      <c r="L16" s="25"/>
      <c r="M16" s="90"/>
      <c r="N16" s="91"/>
      <c r="O16" s="24">
        <v>900682</v>
      </c>
      <c r="P16" s="30"/>
      <c r="Q16" s="27" t="s">
        <v>2</v>
      </c>
      <c r="R16" s="28"/>
      <c r="U16" s="78" t="str">
        <f t="shared" si="0"/>
        <v>-</v>
      </c>
      <c r="V16" s="78" t="s">
        <v>2</v>
      </c>
      <c r="W16" s="78" t="s">
        <v>2</v>
      </c>
      <c r="X16" s="78" t="s">
        <v>2</v>
      </c>
    </row>
    <row r="17" spans="1:24" ht="16" customHeight="1" x14ac:dyDescent="0.2">
      <c r="A17" s="5" t="s">
        <v>9</v>
      </c>
      <c r="B17" s="12"/>
      <c r="C17" s="29"/>
      <c r="D17" s="12" t="s">
        <v>10</v>
      </c>
      <c r="E17" s="12"/>
      <c r="F17" s="12"/>
      <c r="G17" s="12"/>
      <c r="H17" s="12"/>
      <c r="I17" s="12"/>
      <c r="J17" s="12"/>
      <c r="K17" s="24">
        <v>0</v>
      </c>
      <c r="L17" s="25"/>
      <c r="M17" s="87"/>
      <c r="N17" s="92"/>
      <c r="O17" s="24">
        <v>0</v>
      </c>
      <c r="P17" s="30"/>
      <c r="Q17" s="27" t="str">
        <f>IF(COUNTIF(Q18:Q19,"-")=COUNTA(Q18:Q19),"-",SUM(Q18:Q19))</f>
        <v>-</v>
      </c>
      <c r="R17" s="30"/>
      <c r="U17" s="78" t="str">
        <f t="shared" si="0"/>
        <v>-</v>
      </c>
      <c r="V17" s="78" t="s">
        <v>2</v>
      </c>
      <c r="W17" s="78" t="str">
        <f>IF(COUNTIF(W18:W19,"-")=COUNTA(W18:W19),"-",SUM(W18:W19))</f>
        <v>-</v>
      </c>
      <c r="X17" s="78" t="s">
        <v>2</v>
      </c>
    </row>
    <row r="18" spans="1:24" ht="16" customHeight="1" x14ac:dyDescent="0.2">
      <c r="A18" s="5" t="s">
        <v>11</v>
      </c>
      <c r="B18" s="12"/>
      <c r="C18" s="31"/>
      <c r="D18" s="12"/>
      <c r="E18" s="32" t="s">
        <v>12</v>
      </c>
      <c r="F18" s="32"/>
      <c r="G18" s="32"/>
      <c r="H18" s="32"/>
      <c r="I18" s="32"/>
      <c r="J18" s="12"/>
      <c r="K18" s="24">
        <v>0</v>
      </c>
      <c r="L18" s="25"/>
      <c r="M18" s="87"/>
      <c r="N18" s="92"/>
      <c r="O18" s="24">
        <v>0</v>
      </c>
      <c r="P18" s="30"/>
      <c r="Q18" s="27" t="s">
        <v>2</v>
      </c>
      <c r="R18" s="30"/>
      <c r="U18" s="78" t="str">
        <f t="shared" si="0"/>
        <v>-</v>
      </c>
      <c r="V18" s="78" t="s">
        <v>2</v>
      </c>
      <c r="W18" s="78" t="s">
        <v>2</v>
      </c>
      <c r="X18" s="78" t="s">
        <v>2</v>
      </c>
    </row>
    <row r="19" spans="1:24" ht="16" customHeight="1" x14ac:dyDescent="0.2">
      <c r="A19" s="5" t="s">
        <v>13</v>
      </c>
      <c r="B19" s="12"/>
      <c r="C19" s="33"/>
      <c r="D19" s="34"/>
      <c r="E19" s="34" t="s">
        <v>14</v>
      </c>
      <c r="F19" s="34"/>
      <c r="G19" s="34"/>
      <c r="H19" s="34"/>
      <c r="I19" s="34"/>
      <c r="J19" s="35"/>
      <c r="K19" s="36">
        <v>0</v>
      </c>
      <c r="L19" s="37"/>
      <c r="M19" s="93"/>
      <c r="N19" s="94"/>
      <c r="O19" s="36">
        <v>0</v>
      </c>
      <c r="P19" s="40"/>
      <c r="Q19" s="39" t="s">
        <v>2</v>
      </c>
      <c r="R19" s="40"/>
      <c r="U19" s="78" t="str">
        <f t="shared" si="0"/>
        <v>-</v>
      </c>
      <c r="V19" s="78" t="s">
        <v>2</v>
      </c>
      <c r="W19" s="78" t="s">
        <v>2</v>
      </c>
      <c r="X19" s="78" t="s">
        <v>2</v>
      </c>
    </row>
    <row r="20" spans="1:24" ht="16" customHeight="1" x14ac:dyDescent="0.2">
      <c r="A20" s="5" t="s">
        <v>15</v>
      </c>
      <c r="B20" s="12"/>
      <c r="C20" s="41"/>
      <c r="D20" s="42" t="s">
        <v>16</v>
      </c>
      <c r="E20" s="43"/>
      <c r="F20" s="42"/>
      <c r="G20" s="42"/>
      <c r="H20" s="42"/>
      <c r="I20" s="42"/>
      <c r="J20" s="44"/>
      <c r="K20" s="45">
        <v>900682</v>
      </c>
      <c r="L20" s="46"/>
      <c r="M20" s="95"/>
      <c r="N20" s="96"/>
      <c r="O20" s="45">
        <v>900682</v>
      </c>
      <c r="P20" s="48"/>
      <c r="Q20" s="47" t="str">
        <f>IF(COUNTIF(Q16:Q17,"-")=COUNTA(Q16:Q17),"-",SUM(Q16:Q17))</f>
        <v>-</v>
      </c>
      <c r="R20" s="48"/>
      <c r="U20" s="78" t="str">
        <f t="shared" si="0"/>
        <v>-</v>
      </c>
      <c r="V20" s="78" t="s">
        <v>2</v>
      </c>
      <c r="W20" s="78" t="str">
        <f>IF(COUNTIF(W16:W17,"-")=COUNTA(W16:W17),"-",SUM(W16:W17))</f>
        <v>-</v>
      </c>
      <c r="X20" s="78" t="s">
        <v>2</v>
      </c>
    </row>
    <row r="21" spans="1:24" ht="16" customHeight="1" x14ac:dyDescent="0.2">
      <c r="A21" s="5" t="s">
        <v>17</v>
      </c>
      <c r="B21" s="12"/>
      <c r="C21" s="4"/>
      <c r="D21" s="49" t="s">
        <v>39</v>
      </c>
      <c r="E21" s="49"/>
      <c r="F21" s="49"/>
      <c r="G21" s="32"/>
      <c r="H21" s="32"/>
      <c r="I21" s="32"/>
      <c r="J21" s="12"/>
      <c r="K21" s="83"/>
      <c r="L21" s="84"/>
      <c r="M21" s="24">
        <v>6237660</v>
      </c>
      <c r="N21" s="26"/>
      <c r="O21" s="24">
        <v>-6237660</v>
      </c>
      <c r="P21" s="30"/>
      <c r="Q21" s="97"/>
      <c r="R21" s="98"/>
      <c r="U21" s="78" t="s">
        <v>2</v>
      </c>
      <c r="V21" s="78" t="str">
        <f>IF(COUNTA(V22:V25)=COUNTIF(V22:V25,"-"),"-",SUM(V22,V24,V23,V25))</f>
        <v>-</v>
      </c>
      <c r="W21" s="78" t="str">
        <f>IF(COUNTA(W22:W25)=COUNTIF(W22:W25,"-"),"-",SUM(W22,W24,W23,W25))</f>
        <v>-</v>
      </c>
      <c r="X21" s="78" t="s">
        <v>2</v>
      </c>
    </row>
    <row r="22" spans="1:24" ht="16" customHeight="1" x14ac:dyDescent="0.2">
      <c r="A22" s="5" t="s">
        <v>18</v>
      </c>
      <c r="B22" s="12"/>
      <c r="C22" s="4"/>
      <c r="D22" s="49"/>
      <c r="E22" s="49" t="s">
        <v>19</v>
      </c>
      <c r="F22" s="32"/>
      <c r="G22" s="32"/>
      <c r="H22" s="32"/>
      <c r="I22" s="32"/>
      <c r="J22" s="12"/>
      <c r="K22" s="83"/>
      <c r="L22" s="84"/>
      <c r="M22" s="24">
        <v>0</v>
      </c>
      <c r="N22" s="26"/>
      <c r="O22" s="24">
        <v>0</v>
      </c>
      <c r="P22" s="30"/>
      <c r="Q22" s="85"/>
      <c r="R22" s="86"/>
      <c r="U22" s="78" t="s">
        <v>2</v>
      </c>
      <c r="V22" s="78" t="s">
        <v>2</v>
      </c>
      <c r="W22" s="78" t="s">
        <v>2</v>
      </c>
      <c r="X22" s="78" t="s">
        <v>2</v>
      </c>
    </row>
    <row r="23" spans="1:24" ht="16" customHeight="1" x14ac:dyDescent="0.2">
      <c r="A23" s="5" t="s">
        <v>20</v>
      </c>
      <c r="B23" s="12"/>
      <c r="C23" s="4"/>
      <c r="D23" s="49"/>
      <c r="E23" s="49" t="s">
        <v>21</v>
      </c>
      <c r="F23" s="49"/>
      <c r="G23" s="32"/>
      <c r="H23" s="32"/>
      <c r="I23" s="32"/>
      <c r="J23" s="12"/>
      <c r="K23" s="83"/>
      <c r="L23" s="84"/>
      <c r="M23" s="24">
        <v>0</v>
      </c>
      <c r="N23" s="26"/>
      <c r="O23" s="24">
        <v>0</v>
      </c>
      <c r="P23" s="30"/>
      <c r="Q23" s="85"/>
      <c r="R23" s="86"/>
      <c r="U23" s="78" t="s">
        <v>2</v>
      </c>
      <c r="V23" s="78" t="s">
        <v>2</v>
      </c>
      <c r="W23" s="78" t="s">
        <v>2</v>
      </c>
      <c r="X23" s="78" t="s">
        <v>2</v>
      </c>
    </row>
    <row r="24" spans="1:24" ht="16" customHeight="1" x14ac:dyDescent="0.2">
      <c r="A24" s="5" t="s">
        <v>22</v>
      </c>
      <c r="B24" s="12"/>
      <c r="C24" s="4"/>
      <c r="D24" s="49"/>
      <c r="E24" s="49" t="s">
        <v>23</v>
      </c>
      <c r="F24" s="49"/>
      <c r="G24" s="32"/>
      <c r="H24" s="32"/>
      <c r="I24" s="32"/>
      <c r="J24" s="12"/>
      <c r="K24" s="83"/>
      <c r="L24" s="84"/>
      <c r="M24" s="24">
        <v>6237660</v>
      </c>
      <c r="N24" s="26"/>
      <c r="O24" s="24">
        <v>-6237660</v>
      </c>
      <c r="P24" s="30"/>
      <c r="Q24" s="85"/>
      <c r="R24" s="86"/>
      <c r="U24" s="78" t="s">
        <v>2</v>
      </c>
      <c r="V24" s="78" t="s">
        <v>2</v>
      </c>
      <c r="W24" s="78" t="s">
        <v>2</v>
      </c>
      <c r="X24" s="78" t="s">
        <v>2</v>
      </c>
    </row>
    <row r="25" spans="1:24" ht="16" customHeight="1" x14ac:dyDescent="0.2">
      <c r="A25" s="5" t="s">
        <v>24</v>
      </c>
      <c r="B25" s="12"/>
      <c r="C25" s="4"/>
      <c r="D25" s="49"/>
      <c r="E25" s="49" t="s">
        <v>25</v>
      </c>
      <c r="F25" s="49"/>
      <c r="G25" s="32"/>
      <c r="H25" s="3"/>
      <c r="I25" s="32"/>
      <c r="J25" s="12"/>
      <c r="K25" s="83"/>
      <c r="L25" s="84"/>
      <c r="M25" s="24">
        <v>0</v>
      </c>
      <c r="N25" s="26"/>
      <c r="O25" s="24">
        <v>0</v>
      </c>
      <c r="P25" s="30"/>
      <c r="Q25" s="85"/>
      <c r="R25" s="86"/>
      <c r="U25" s="78" t="s">
        <v>2</v>
      </c>
      <c r="V25" s="78" t="s">
        <v>2</v>
      </c>
      <c r="W25" s="78" t="s">
        <v>2</v>
      </c>
      <c r="X25" s="78" t="s">
        <v>2</v>
      </c>
    </row>
    <row r="26" spans="1:24" ht="16" customHeight="1" x14ac:dyDescent="0.2">
      <c r="A26" s="5" t="s">
        <v>26</v>
      </c>
      <c r="B26" s="12"/>
      <c r="C26" s="4"/>
      <c r="D26" s="49" t="s">
        <v>27</v>
      </c>
      <c r="E26" s="32"/>
      <c r="F26" s="32"/>
      <c r="G26" s="32"/>
      <c r="H26" s="32"/>
      <c r="I26" s="32"/>
      <c r="J26" s="12"/>
      <c r="K26" s="24">
        <v>0</v>
      </c>
      <c r="L26" s="25"/>
      <c r="M26" s="24">
        <v>0</v>
      </c>
      <c r="N26" s="26"/>
      <c r="O26" s="87"/>
      <c r="P26" s="88"/>
      <c r="Q26" s="89"/>
      <c r="R26" s="88"/>
      <c r="U26" s="78" t="str">
        <f>IF(COUNTIF(V26:X26,"-")=COUNTA(V26:X26),"-",SUM(V26:X26))</f>
        <v>-</v>
      </c>
      <c r="V26" s="78" t="s">
        <v>2</v>
      </c>
      <c r="W26" s="78" t="s">
        <v>2</v>
      </c>
      <c r="X26" s="78" t="s">
        <v>2</v>
      </c>
    </row>
    <row r="27" spans="1:24" ht="16" customHeight="1" x14ac:dyDescent="0.2">
      <c r="A27" s="5" t="s">
        <v>28</v>
      </c>
      <c r="B27" s="12"/>
      <c r="C27" s="4"/>
      <c r="D27" s="49" t="s">
        <v>29</v>
      </c>
      <c r="E27" s="49"/>
      <c r="F27" s="32"/>
      <c r="G27" s="32"/>
      <c r="H27" s="32"/>
      <c r="I27" s="32"/>
      <c r="J27" s="12"/>
      <c r="K27" s="24">
        <v>0</v>
      </c>
      <c r="L27" s="25"/>
      <c r="M27" s="24">
        <v>0</v>
      </c>
      <c r="N27" s="26"/>
      <c r="O27" s="87"/>
      <c r="P27" s="88"/>
      <c r="Q27" s="89"/>
      <c r="R27" s="88"/>
      <c r="U27" s="78" t="str">
        <f>IF(COUNTIF(V27:X27,"-")=COUNTA(V27:X27),"-",SUM(V27:X27))</f>
        <v>-</v>
      </c>
      <c r="V27" s="78" t="s">
        <v>2</v>
      </c>
      <c r="W27" s="78" t="s">
        <v>2</v>
      </c>
      <c r="X27" s="78" t="s">
        <v>2</v>
      </c>
    </row>
    <row r="28" spans="1:24" ht="16" customHeight="1" x14ac:dyDescent="0.2">
      <c r="A28" s="5" t="s">
        <v>30</v>
      </c>
      <c r="B28" s="12"/>
      <c r="C28" s="33"/>
      <c r="D28" s="34" t="s">
        <v>3</v>
      </c>
      <c r="E28" s="34"/>
      <c r="F28" s="34"/>
      <c r="G28" s="50"/>
      <c r="H28" s="50"/>
      <c r="I28" s="50"/>
      <c r="J28" s="35"/>
      <c r="K28" s="36">
        <v>0</v>
      </c>
      <c r="L28" s="37"/>
      <c r="M28" s="36">
        <v>0</v>
      </c>
      <c r="N28" s="38"/>
      <c r="O28" s="36">
        <v>0</v>
      </c>
      <c r="P28" s="40"/>
      <c r="Q28" s="81"/>
      <c r="R28" s="82"/>
      <c r="S28" s="51"/>
      <c r="U28" s="78" t="str">
        <f>IF(COUNTIF(V28:X28,"-")=COUNTA(V28:X28),"-",SUM(V28:X28))</f>
        <v>-</v>
      </c>
      <c r="V28" s="78" t="s">
        <v>2</v>
      </c>
      <c r="W28" s="78" t="s">
        <v>2</v>
      </c>
      <c r="X28" s="78" t="s">
        <v>2</v>
      </c>
    </row>
    <row r="29" spans="1:24" ht="16" customHeight="1" thickBot="1" x14ac:dyDescent="0.25">
      <c r="A29" s="5" t="s">
        <v>31</v>
      </c>
      <c r="B29" s="12"/>
      <c r="C29" s="52"/>
      <c r="D29" s="53" t="s">
        <v>32</v>
      </c>
      <c r="E29" s="53"/>
      <c r="F29" s="54"/>
      <c r="G29" s="54"/>
      <c r="H29" s="55"/>
      <c r="I29" s="54"/>
      <c r="J29" s="56"/>
      <c r="K29" s="57">
        <v>900682</v>
      </c>
      <c r="L29" s="58"/>
      <c r="M29" s="57">
        <v>6237660</v>
      </c>
      <c r="N29" s="59"/>
      <c r="O29" s="57">
        <v>-5336978</v>
      </c>
      <c r="P29" s="76"/>
      <c r="Q29" s="60" t="e">
        <f>IF(AND(Q20="-",COUNTIF(#REF!,"-")=COUNTA(#REF!)),"-",SUM(Q20,#REF!))</f>
        <v>#REF!</v>
      </c>
      <c r="R29" s="61"/>
      <c r="S29" s="51"/>
      <c r="U29" s="78" t="str">
        <f>IF(COUNTIF(V29:X29,"-")=COUNTA(V29:X29),"-",SUM(V29:X29))</f>
        <v>-</v>
      </c>
      <c r="V29" s="78" t="str">
        <f>IF(AND(V21="-",COUNTIF(V26:V27,"-")=COUNTA(V26:V27),V28="-"),"-",SUM(V21,V26:V27,V28))</f>
        <v>-</v>
      </c>
      <c r="W29" s="78" t="str">
        <f>IF(AND(W20="-",W21="-",COUNTIF(W26:W27,"-")=COUNTA(W26:W27),W28="-"),"-",SUM(W20,W21,W26:W27,W28))</f>
        <v>-</v>
      </c>
      <c r="X29" s="78" t="s">
        <v>2</v>
      </c>
    </row>
    <row r="30" spans="1:24" ht="16" customHeight="1" thickBot="1" x14ac:dyDescent="0.25">
      <c r="A30" s="5" t="s">
        <v>33</v>
      </c>
      <c r="B30" s="12"/>
      <c r="C30" s="62" t="s">
        <v>34</v>
      </c>
      <c r="D30" s="63"/>
      <c r="E30" s="63"/>
      <c r="F30" s="63"/>
      <c r="G30" s="64"/>
      <c r="H30" s="64"/>
      <c r="I30" s="64"/>
      <c r="J30" s="65"/>
      <c r="K30" s="66">
        <v>202457163</v>
      </c>
      <c r="L30" s="67"/>
      <c r="M30" s="66">
        <v>202023553</v>
      </c>
      <c r="N30" s="68"/>
      <c r="O30" s="66">
        <v>433610</v>
      </c>
      <c r="P30" s="77"/>
      <c r="Q30" s="69" t="e">
        <f>IF(AND(Q15="-",Q29="-"),"-",SUM(Q15,Q29))</f>
        <v>#REF!</v>
      </c>
      <c r="R30" s="70"/>
      <c r="S30" s="51"/>
      <c r="U30" s="78" t="str">
        <f>IF(COUNTIF(V30:X30,"-")=COUNTA(V30:X30),"-",SUM(V30:X30))</f>
        <v>-</v>
      </c>
      <c r="V30" s="78" t="s">
        <v>2</v>
      </c>
      <c r="W30" s="78" t="s">
        <v>2</v>
      </c>
      <c r="X30" s="78" t="s">
        <v>2</v>
      </c>
    </row>
    <row r="31" spans="1:24" ht="6.75" customHeight="1" x14ac:dyDescent="0.2">
      <c r="B31" s="12"/>
      <c r="C31" s="71"/>
      <c r="D31" s="72"/>
      <c r="E31" s="72"/>
      <c r="F31" s="72"/>
      <c r="G31" s="72"/>
      <c r="H31" s="72"/>
      <c r="I31" s="72"/>
      <c r="J31" s="72"/>
      <c r="K31" s="12"/>
      <c r="L31" s="12"/>
      <c r="M31" s="12"/>
      <c r="N31" s="12"/>
      <c r="O31" s="12"/>
      <c r="P31" s="12"/>
      <c r="Q31" s="12"/>
      <c r="R31" s="2"/>
      <c r="S31" s="51"/>
    </row>
    <row r="32" spans="1:24" ht="15.65" customHeight="1" x14ac:dyDescent="0.2">
      <c r="B32" s="12"/>
      <c r="C32" s="73"/>
      <c r="D32" s="74"/>
      <c r="F32" s="15"/>
      <c r="G32" s="10"/>
      <c r="H32" s="15"/>
      <c r="I32" s="15"/>
      <c r="J32" s="73"/>
      <c r="K32" s="12"/>
      <c r="L32" s="12"/>
      <c r="M32" s="12"/>
      <c r="N32" s="12"/>
      <c r="O32" s="12"/>
      <c r="P32" s="12"/>
      <c r="Q32" s="12"/>
      <c r="R32" s="2"/>
      <c r="S32" s="51"/>
    </row>
  </sheetData>
  <mergeCells count="28">
    <mergeCell ref="C9:R9"/>
    <mergeCell ref="C10:R10"/>
    <mergeCell ref="C11:R11"/>
    <mergeCell ref="C13:J14"/>
    <mergeCell ref="K13:L14"/>
    <mergeCell ref="M14:N14"/>
    <mergeCell ref="O14:P14"/>
    <mergeCell ref="Q14:R14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Q28:R28"/>
    <mergeCell ref="K25:L25"/>
    <mergeCell ref="Q25:R25"/>
    <mergeCell ref="O26:P26"/>
    <mergeCell ref="Q26:R26"/>
    <mergeCell ref="O27:P27"/>
    <mergeCell ref="Q27:R27"/>
  </mergeCells>
  <phoneticPr fontId="10"/>
  <pageMargins left="0.70866141732283472" right="0.70866141732283472" top="0.39370078740157477" bottom="0.39370078740157477" header="0.51181102362204722" footer="0.51181102362204722"/>
  <pageSetup paperSize="9" scale="85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FF00"/>
    <pageSetUpPr fitToPage="1"/>
  </sheetPr>
  <dimension ref="A1:X32"/>
  <sheetViews>
    <sheetView showGridLines="0" topLeftCell="B1" zoomScale="85" zoomScaleNormal="85" zoomScaleSheetLayoutView="100" workbookViewId="0">
      <selection activeCell="C12" sqref="C12"/>
    </sheetView>
  </sheetViews>
  <sheetFormatPr defaultColWidth="9" defaultRowHeight="12.5" x14ac:dyDescent="0.2"/>
  <cols>
    <col min="1" max="1" width="0" style="5" hidden="1" customWidth="1"/>
    <col min="2" max="2" width="1.08984375" style="7" customWidth="1"/>
    <col min="3" max="3" width="1.6328125" style="7" customWidth="1"/>
    <col min="4" max="9" width="2" style="7" customWidth="1"/>
    <col min="10" max="10" width="15.36328125" style="7" customWidth="1"/>
    <col min="11" max="11" width="21.6328125" style="7" bestFit="1" customWidth="1"/>
    <col min="12" max="12" width="3" style="7" bestFit="1" customWidth="1"/>
    <col min="13" max="13" width="21.6328125" style="7" bestFit="1" customWidth="1"/>
    <col min="14" max="14" width="3" style="7" bestFit="1" customWidth="1"/>
    <col min="15" max="15" width="21.6328125" style="7" bestFit="1" customWidth="1"/>
    <col min="16" max="16" width="3" style="7" bestFit="1" customWidth="1"/>
    <col min="17" max="17" width="21.6328125" style="7" hidden="1" customWidth="1"/>
    <col min="18" max="18" width="3" style="7" hidden="1" customWidth="1"/>
    <col min="19" max="19" width="1" style="7" customWidth="1"/>
    <col min="20" max="20" width="9" style="7"/>
    <col min="21" max="24" width="0" style="7" hidden="1" customWidth="1"/>
    <col min="25" max="16384" width="9" style="7"/>
  </cols>
  <sheetData>
    <row r="1" spans="1:24" x14ac:dyDescent="0.2">
      <c r="C1" s="1" t="s">
        <v>40</v>
      </c>
    </row>
    <row r="2" spans="1:24" x14ac:dyDescent="0.2">
      <c r="C2" s="1" t="s">
        <v>55</v>
      </c>
    </row>
    <row r="3" spans="1:24" x14ac:dyDescent="0.2">
      <c r="C3" s="1" t="s">
        <v>41</v>
      </c>
    </row>
    <row r="4" spans="1:24" x14ac:dyDescent="0.2">
      <c r="C4" s="1" t="s">
        <v>50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4" x14ac:dyDescent="0.2">
      <c r="C5" s="1" t="s">
        <v>42</v>
      </c>
    </row>
    <row r="6" spans="1:24" x14ac:dyDescent="0.2">
      <c r="C6" s="1" t="s">
        <v>43</v>
      </c>
    </row>
    <row r="7" spans="1:24" x14ac:dyDescent="0.2">
      <c r="C7" s="1" t="s">
        <v>44</v>
      </c>
    </row>
    <row r="9" spans="1:24" ht="23.5" x14ac:dyDescent="0.35">
      <c r="B9" s="6"/>
      <c r="C9" s="99" t="s">
        <v>45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24" ht="16.5" x14ac:dyDescent="0.25">
      <c r="B10" s="8"/>
      <c r="C10" s="100" t="s">
        <v>56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4" ht="16.5" x14ac:dyDescent="0.25">
      <c r="B11" s="8"/>
      <c r="C11" s="100" t="s">
        <v>57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4" ht="15.75" customHeight="1" thickBot="1" x14ac:dyDescent="0.25">
      <c r="B12" s="9"/>
      <c r="C12" s="10"/>
      <c r="D12" s="10"/>
      <c r="E12" s="10"/>
      <c r="F12" s="10"/>
      <c r="G12" s="10"/>
      <c r="H12" s="10"/>
      <c r="I12" s="10"/>
      <c r="J12" s="11"/>
      <c r="K12" s="10"/>
      <c r="L12" s="11"/>
      <c r="M12" s="10"/>
      <c r="N12" s="10"/>
      <c r="O12" s="10"/>
      <c r="P12" s="75" t="s">
        <v>0</v>
      </c>
      <c r="Q12" s="10"/>
      <c r="R12" s="11"/>
    </row>
    <row r="13" spans="1:24" ht="12.75" customHeight="1" x14ac:dyDescent="0.2">
      <c r="B13" s="12"/>
      <c r="C13" s="101" t="s">
        <v>1</v>
      </c>
      <c r="D13" s="102"/>
      <c r="E13" s="102"/>
      <c r="F13" s="102"/>
      <c r="G13" s="102"/>
      <c r="H13" s="102"/>
      <c r="I13" s="102"/>
      <c r="J13" s="103"/>
      <c r="K13" s="107" t="s">
        <v>36</v>
      </c>
      <c r="L13" s="102"/>
      <c r="M13" s="13"/>
      <c r="N13" s="13"/>
      <c r="O13" s="13"/>
      <c r="P13" s="14"/>
      <c r="Q13" s="13"/>
      <c r="R13" s="14"/>
    </row>
    <row r="14" spans="1:24" ht="29.25" customHeight="1" thickBot="1" x14ac:dyDescent="0.25">
      <c r="A14" s="5" t="s">
        <v>35</v>
      </c>
      <c r="B14" s="12"/>
      <c r="C14" s="104"/>
      <c r="D14" s="105"/>
      <c r="E14" s="105"/>
      <c r="F14" s="105"/>
      <c r="G14" s="105"/>
      <c r="H14" s="105"/>
      <c r="I14" s="105"/>
      <c r="J14" s="106"/>
      <c r="K14" s="108"/>
      <c r="L14" s="105"/>
      <c r="M14" s="109" t="s">
        <v>37</v>
      </c>
      <c r="N14" s="110"/>
      <c r="O14" s="109" t="s">
        <v>38</v>
      </c>
      <c r="P14" s="111"/>
      <c r="Q14" s="112" t="s">
        <v>4</v>
      </c>
      <c r="R14" s="111"/>
    </row>
    <row r="15" spans="1:24" ht="16" customHeight="1" x14ac:dyDescent="0.2">
      <c r="A15" s="5" t="s">
        <v>5</v>
      </c>
      <c r="B15" s="15"/>
      <c r="C15" s="16" t="s">
        <v>6</v>
      </c>
      <c r="D15" s="17"/>
      <c r="E15" s="17"/>
      <c r="F15" s="17"/>
      <c r="G15" s="17"/>
      <c r="H15" s="17"/>
      <c r="I15" s="17"/>
      <c r="J15" s="18"/>
      <c r="K15" s="80">
        <f>退職!K15+消防!K15+非常勤!K15+会館!K15+共通!K15</f>
        <v>1639859322</v>
      </c>
      <c r="L15" s="20"/>
      <c r="M15" s="19">
        <f>退職!M15+消防!M15+非常勤!M15+会館!M15+共通!M15</f>
        <v>14745909897</v>
      </c>
      <c r="N15" s="21"/>
      <c r="O15" s="19">
        <f>退職!O15+消防!O15+非常勤!O15+会館!O15+共通!O15</f>
        <v>-13106050575</v>
      </c>
      <c r="P15" s="23"/>
      <c r="Q15" s="22" t="s">
        <v>2</v>
      </c>
      <c r="R15" s="23"/>
      <c r="U15" s="78" t="str">
        <f t="shared" ref="U15:U20" si="0">IF(COUNTIF(V15:X15,"-")=COUNTA(V15:X15),"-",SUM(V15:X15))</f>
        <v>-</v>
      </c>
      <c r="V15" s="78" t="s">
        <v>2</v>
      </c>
      <c r="W15" s="78" t="s">
        <v>2</v>
      </c>
      <c r="X15" s="78" t="s">
        <v>2</v>
      </c>
    </row>
    <row r="16" spans="1:24" ht="16" customHeight="1" x14ac:dyDescent="0.2">
      <c r="A16" s="5" t="s">
        <v>7</v>
      </c>
      <c r="B16" s="15"/>
      <c r="C16" s="4"/>
      <c r="D16" s="2" t="s">
        <v>8</v>
      </c>
      <c r="E16" s="2"/>
      <c r="F16" s="2"/>
      <c r="G16" s="2"/>
      <c r="H16" s="2"/>
      <c r="I16" s="2"/>
      <c r="J16" s="12"/>
      <c r="K16" s="24">
        <f>退職!K16+消防!K16+非常勤!K16+会館!K16+共通!K16</f>
        <v>-2673125018</v>
      </c>
      <c r="L16" s="25"/>
      <c r="M16" s="90"/>
      <c r="N16" s="91"/>
      <c r="O16" s="24">
        <f>退職!O16+消防!O16+非常勤!O16+会館!O16+共通!O16</f>
        <v>-2673125018</v>
      </c>
      <c r="P16" s="30"/>
      <c r="Q16" s="27" t="s">
        <v>2</v>
      </c>
      <c r="R16" s="28"/>
      <c r="U16" s="78" t="str">
        <f t="shared" si="0"/>
        <v>-</v>
      </c>
      <c r="V16" s="78" t="s">
        <v>2</v>
      </c>
      <c r="W16" s="78" t="s">
        <v>2</v>
      </c>
      <c r="X16" s="78" t="s">
        <v>2</v>
      </c>
    </row>
    <row r="17" spans="1:24" ht="16" customHeight="1" x14ac:dyDescent="0.2">
      <c r="A17" s="5" t="s">
        <v>9</v>
      </c>
      <c r="B17" s="12"/>
      <c r="C17" s="29"/>
      <c r="D17" s="12" t="s">
        <v>10</v>
      </c>
      <c r="E17" s="12"/>
      <c r="F17" s="12"/>
      <c r="G17" s="12"/>
      <c r="H17" s="12"/>
      <c r="I17" s="12"/>
      <c r="J17" s="12"/>
      <c r="K17" s="24">
        <f>退職!K17+消防!K17+非常勤!K17+会館!K17+共通!K17</f>
        <v>2561118289</v>
      </c>
      <c r="L17" s="25"/>
      <c r="M17" s="87"/>
      <c r="N17" s="92"/>
      <c r="O17" s="24">
        <f>退職!O17+消防!O17+非常勤!O17+会館!O17+共通!O17</f>
        <v>2561118289</v>
      </c>
      <c r="P17" s="30"/>
      <c r="Q17" s="27" t="str">
        <f>IF(COUNTIF(Q18:Q19,"-")=COUNTA(Q18:Q19),"-",SUM(Q18:Q19))</f>
        <v>-</v>
      </c>
      <c r="R17" s="30"/>
      <c r="U17" s="78" t="str">
        <f t="shared" si="0"/>
        <v>-</v>
      </c>
      <c r="V17" s="78" t="s">
        <v>2</v>
      </c>
      <c r="W17" s="78" t="str">
        <f>IF(COUNTIF(W18:W19,"-")=COUNTA(W18:W19),"-",SUM(W18:W19))</f>
        <v>-</v>
      </c>
      <c r="X17" s="78" t="s">
        <v>2</v>
      </c>
    </row>
    <row r="18" spans="1:24" ht="16" customHeight="1" x14ac:dyDescent="0.2">
      <c r="A18" s="5" t="s">
        <v>11</v>
      </c>
      <c r="B18" s="12"/>
      <c r="C18" s="31"/>
      <c r="D18" s="12"/>
      <c r="E18" s="32" t="s">
        <v>12</v>
      </c>
      <c r="F18" s="32"/>
      <c r="G18" s="32"/>
      <c r="H18" s="32"/>
      <c r="I18" s="32"/>
      <c r="J18" s="12"/>
      <c r="K18" s="24">
        <f>退職!K18+消防!K18+非常勤!K18+会館!K18+共通!K18</f>
        <v>2561118289</v>
      </c>
      <c r="L18" s="25"/>
      <c r="M18" s="87"/>
      <c r="N18" s="92"/>
      <c r="O18" s="24">
        <f>退職!O18+消防!O18+非常勤!O18+会館!O18+共通!O18</f>
        <v>2561118289</v>
      </c>
      <c r="P18" s="30"/>
      <c r="Q18" s="27" t="s">
        <v>2</v>
      </c>
      <c r="R18" s="30"/>
      <c r="U18" s="78" t="str">
        <f t="shared" si="0"/>
        <v>-</v>
      </c>
      <c r="V18" s="78" t="s">
        <v>2</v>
      </c>
      <c r="W18" s="78" t="s">
        <v>2</v>
      </c>
      <c r="X18" s="78" t="s">
        <v>2</v>
      </c>
    </row>
    <row r="19" spans="1:24" ht="16" customHeight="1" x14ac:dyDescent="0.2">
      <c r="A19" s="5" t="s">
        <v>13</v>
      </c>
      <c r="B19" s="12"/>
      <c r="C19" s="33"/>
      <c r="D19" s="34"/>
      <c r="E19" s="34" t="s">
        <v>14</v>
      </c>
      <c r="F19" s="34"/>
      <c r="G19" s="34"/>
      <c r="H19" s="34"/>
      <c r="I19" s="34"/>
      <c r="J19" s="35"/>
      <c r="K19" s="79">
        <f>退職!K19+消防!K19+非常勤!K19+会館!K19+共通!K19</f>
        <v>0</v>
      </c>
      <c r="L19" s="37"/>
      <c r="M19" s="93"/>
      <c r="N19" s="94"/>
      <c r="O19" s="36">
        <f>退職!O19+消防!O19+非常勤!O19+会館!O19+共通!O19</f>
        <v>0</v>
      </c>
      <c r="P19" s="40"/>
      <c r="Q19" s="39" t="s">
        <v>2</v>
      </c>
      <c r="R19" s="40"/>
      <c r="U19" s="78" t="str">
        <f t="shared" si="0"/>
        <v>-</v>
      </c>
      <c r="V19" s="78" t="s">
        <v>2</v>
      </c>
      <c r="W19" s="78" t="s">
        <v>2</v>
      </c>
      <c r="X19" s="78" t="s">
        <v>2</v>
      </c>
    </row>
    <row r="20" spans="1:24" ht="16" customHeight="1" x14ac:dyDescent="0.2">
      <c r="A20" s="5" t="s">
        <v>15</v>
      </c>
      <c r="B20" s="12"/>
      <c r="C20" s="41"/>
      <c r="D20" s="42" t="s">
        <v>16</v>
      </c>
      <c r="E20" s="43"/>
      <c r="F20" s="42"/>
      <c r="G20" s="42"/>
      <c r="H20" s="42"/>
      <c r="I20" s="42"/>
      <c r="J20" s="44"/>
      <c r="K20" s="45">
        <f>退職!K20+消防!K20+非常勤!K20+会館!K20+共通!K20</f>
        <v>-112006729</v>
      </c>
      <c r="L20" s="46"/>
      <c r="M20" s="95"/>
      <c r="N20" s="96"/>
      <c r="O20" s="45">
        <f>退職!O20+消防!O20+非常勤!O20+会館!O20+共通!O20</f>
        <v>-112006729</v>
      </c>
      <c r="P20" s="48"/>
      <c r="Q20" s="47" t="str">
        <f>IF(COUNTIF(Q16:Q17,"-")=COUNTA(Q16:Q17),"-",SUM(Q16:Q17))</f>
        <v>-</v>
      </c>
      <c r="R20" s="48"/>
      <c r="U20" s="78" t="str">
        <f t="shared" si="0"/>
        <v>-</v>
      </c>
      <c r="V20" s="78" t="s">
        <v>2</v>
      </c>
      <c r="W20" s="78" t="str">
        <f>IF(COUNTIF(W16:W17,"-")=COUNTA(W16:W17),"-",SUM(W16:W17))</f>
        <v>-</v>
      </c>
      <c r="X20" s="78" t="s">
        <v>2</v>
      </c>
    </row>
    <row r="21" spans="1:24" ht="16" customHeight="1" x14ac:dyDescent="0.2">
      <c r="A21" s="5" t="s">
        <v>17</v>
      </c>
      <c r="B21" s="12"/>
      <c r="C21" s="4"/>
      <c r="D21" s="49" t="s">
        <v>39</v>
      </c>
      <c r="E21" s="49"/>
      <c r="F21" s="49"/>
      <c r="G21" s="32"/>
      <c r="H21" s="32"/>
      <c r="I21" s="32"/>
      <c r="J21" s="12"/>
      <c r="K21" s="83"/>
      <c r="L21" s="84"/>
      <c r="M21" s="24">
        <f>退職!M21+消防!M21+非常勤!M21+会館!M21+共通!M21</f>
        <v>944019694</v>
      </c>
      <c r="N21" s="26"/>
      <c r="O21" s="24">
        <f>退職!O21+消防!O21+非常勤!O21+会館!O21+共通!O21</f>
        <v>-944019694</v>
      </c>
      <c r="P21" s="30"/>
      <c r="Q21" s="97"/>
      <c r="R21" s="98"/>
      <c r="U21" s="78" t="s">
        <v>2</v>
      </c>
      <c r="V21" s="78" t="str">
        <f>IF(COUNTA(V22:V25)=COUNTIF(V22:V25,"-"),"-",SUM(V22,V24,V23,V25))</f>
        <v>-</v>
      </c>
      <c r="W21" s="78" t="str">
        <f>IF(COUNTA(W22:W25)=COUNTIF(W22:W25,"-"),"-",SUM(W22,W24,W23,W25))</f>
        <v>-</v>
      </c>
      <c r="X21" s="78" t="s">
        <v>2</v>
      </c>
    </row>
    <row r="22" spans="1:24" ht="16" customHeight="1" x14ac:dyDescent="0.2">
      <c r="A22" s="5" t="s">
        <v>18</v>
      </c>
      <c r="B22" s="12"/>
      <c r="C22" s="4"/>
      <c r="D22" s="49"/>
      <c r="E22" s="49" t="s">
        <v>19</v>
      </c>
      <c r="F22" s="32"/>
      <c r="G22" s="32"/>
      <c r="H22" s="32"/>
      <c r="I22" s="32"/>
      <c r="J22" s="12"/>
      <c r="K22" s="83"/>
      <c r="L22" s="84"/>
      <c r="M22" s="24">
        <f>退職!M22+消防!M22+非常勤!M22+会館!M22+共通!M22</f>
        <v>0</v>
      </c>
      <c r="N22" s="26"/>
      <c r="O22" s="24">
        <f>退職!O22+消防!O22+非常勤!O22+会館!O22+共通!O22</f>
        <v>0</v>
      </c>
      <c r="P22" s="30"/>
      <c r="Q22" s="85"/>
      <c r="R22" s="86"/>
      <c r="U22" s="78" t="s">
        <v>2</v>
      </c>
      <c r="V22" s="78" t="s">
        <v>2</v>
      </c>
      <c r="W22" s="78" t="s">
        <v>2</v>
      </c>
      <c r="X22" s="78" t="s">
        <v>2</v>
      </c>
    </row>
    <row r="23" spans="1:24" ht="16" customHeight="1" x14ac:dyDescent="0.2">
      <c r="A23" s="5" t="s">
        <v>20</v>
      </c>
      <c r="B23" s="12"/>
      <c r="C23" s="4"/>
      <c r="D23" s="49"/>
      <c r="E23" s="49" t="s">
        <v>21</v>
      </c>
      <c r="F23" s="49"/>
      <c r="G23" s="32"/>
      <c r="H23" s="32"/>
      <c r="I23" s="32"/>
      <c r="J23" s="12"/>
      <c r="K23" s="83"/>
      <c r="L23" s="84"/>
      <c r="M23" s="24">
        <f>退職!M23+消防!M23+非常勤!M23+会館!M23+共通!M23</f>
        <v>30484892</v>
      </c>
      <c r="N23" s="26"/>
      <c r="O23" s="24">
        <f>退職!O23+消防!O23+非常勤!O23+会館!O23+共通!O23</f>
        <v>-30484892</v>
      </c>
      <c r="P23" s="30"/>
      <c r="Q23" s="85"/>
      <c r="R23" s="86"/>
      <c r="U23" s="78" t="s">
        <v>2</v>
      </c>
      <c r="V23" s="78" t="s">
        <v>2</v>
      </c>
      <c r="W23" s="78" t="s">
        <v>2</v>
      </c>
      <c r="X23" s="78" t="s">
        <v>2</v>
      </c>
    </row>
    <row r="24" spans="1:24" ht="16" customHeight="1" x14ac:dyDescent="0.2">
      <c r="A24" s="5" t="s">
        <v>22</v>
      </c>
      <c r="B24" s="12"/>
      <c r="C24" s="4"/>
      <c r="D24" s="49"/>
      <c r="E24" s="49" t="s">
        <v>23</v>
      </c>
      <c r="F24" s="49"/>
      <c r="G24" s="32"/>
      <c r="H24" s="32"/>
      <c r="I24" s="32"/>
      <c r="J24" s="12"/>
      <c r="K24" s="83"/>
      <c r="L24" s="84"/>
      <c r="M24" s="24">
        <f>退職!M24+消防!M24+非常勤!M24+会館!M24+共通!M24</f>
        <v>979504586</v>
      </c>
      <c r="N24" s="26"/>
      <c r="O24" s="24">
        <f>退職!O24+消防!O24+非常勤!O24+会館!O24+共通!O24</f>
        <v>-979504586</v>
      </c>
      <c r="P24" s="30"/>
      <c r="Q24" s="85"/>
      <c r="R24" s="86"/>
      <c r="U24" s="78" t="s">
        <v>2</v>
      </c>
      <c r="V24" s="78" t="s">
        <v>2</v>
      </c>
      <c r="W24" s="78" t="s">
        <v>2</v>
      </c>
      <c r="X24" s="78" t="s">
        <v>2</v>
      </c>
    </row>
    <row r="25" spans="1:24" ht="16" customHeight="1" x14ac:dyDescent="0.2">
      <c r="A25" s="5" t="s">
        <v>24</v>
      </c>
      <c r="B25" s="12"/>
      <c r="C25" s="4"/>
      <c r="D25" s="49"/>
      <c r="E25" s="49" t="s">
        <v>25</v>
      </c>
      <c r="F25" s="49"/>
      <c r="G25" s="32"/>
      <c r="H25" s="3"/>
      <c r="I25" s="32"/>
      <c r="J25" s="12"/>
      <c r="K25" s="83"/>
      <c r="L25" s="84"/>
      <c r="M25" s="24">
        <f>退職!M25+消防!M25+非常勤!M25+会館!M25+共通!M25</f>
        <v>5000000</v>
      </c>
      <c r="N25" s="26"/>
      <c r="O25" s="24">
        <f>退職!O25+消防!O25+非常勤!O25+会館!O25+共通!O25</f>
        <v>-5000000</v>
      </c>
      <c r="P25" s="30"/>
      <c r="Q25" s="85"/>
      <c r="R25" s="86"/>
      <c r="U25" s="78" t="s">
        <v>2</v>
      </c>
      <c r="V25" s="78" t="s">
        <v>2</v>
      </c>
      <c r="W25" s="78" t="s">
        <v>2</v>
      </c>
      <c r="X25" s="78" t="s">
        <v>2</v>
      </c>
    </row>
    <row r="26" spans="1:24" ht="16" customHeight="1" x14ac:dyDescent="0.2">
      <c r="A26" s="5" t="s">
        <v>26</v>
      </c>
      <c r="B26" s="12"/>
      <c r="C26" s="4"/>
      <c r="D26" s="49" t="s">
        <v>27</v>
      </c>
      <c r="E26" s="32"/>
      <c r="F26" s="32"/>
      <c r="G26" s="32"/>
      <c r="H26" s="32"/>
      <c r="I26" s="32"/>
      <c r="J26" s="12"/>
      <c r="K26" s="24">
        <f>退職!K26+消防!K26+非常勤!K26+会館!K26+共通!K26</f>
        <v>0</v>
      </c>
      <c r="L26" s="25"/>
      <c r="M26" s="24">
        <f>退職!M26+消防!M26+非常勤!M26+会館!M26+共通!M26</f>
        <v>0</v>
      </c>
      <c r="N26" s="26"/>
      <c r="O26" s="87"/>
      <c r="P26" s="88"/>
      <c r="Q26" s="89"/>
      <c r="R26" s="88"/>
      <c r="U26" s="78" t="str">
        <f>IF(COUNTIF(V26:X26,"-")=COUNTA(V26:X26),"-",SUM(V26:X26))</f>
        <v>-</v>
      </c>
      <c r="V26" s="78" t="s">
        <v>2</v>
      </c>
      <c r="W26" s="78" t="s">
        <v>2</v>
      </c>
      <c r="X26" s="78" t="s">
        <v>2</v>
      </c>
    </row>
    <row r="27" spans="1:24" ht="16" customHeight="1" x14ac:dyDescent="0.2">
      <c r="A27" s="5" t="s">
        <v>28</v>
      </c>
      <c r="B27" s="12"/>
      <c r="C27" s="4"/>
      <c r="D27" s="49" t="s">
        <v>29</v>
      </c>
      <c r="E27" s="49"/>
      <c r="F27" s="32"/>
      <c r="G27" s="32"/>
      <c r="H27" s="32"/>
      <c r="I27" s="32"/>
      <c r="J27" s="12"/>
      <c r="K27" s="24">
        <f>退職!K27+消防!K27+非常勤!K27+会館!K27+共通!K27</f>
        <v>0</v>
      </c>
      <c r="L27" s="25"/>
      <c r="M27" s="24">
        <f>退職!M27+消防!M27+非常勤!M27+会館!M27+共通!M27</f>
        <v>0</v>
      </c>
      <c r="N27" s="26"/>
      <c r="O27" s="87"/>
      <c r="P27" s="88"/>
      <c r="Q27" s="89"/>
      <c r="R27" s="88"/>
      <c r="U27" s="78" t="str">
        <f>IF(COUNTIF(V27:X27,"-")=COUNTA(V27:X27),"-",SUM(V27:X27))</f>
        <v>-</v>
      </c>
      <c r="V27" s="78" t="s">
        <v>2</v>
      </c>
      <c r="W27" s="78" t="s">
        <v>2</v>
      </c>
      <c r="X27" s="78" t="s">
        <v>2</v>
      </c>
    </row>
    <row r="28" spans="1:24" ht="16" customHeight="1" x14ac:dyDescent="0.2">
      <c r="A28" s="5" t="s">
        <v>30</v>
      </c>
      <c r="B28" s="12"/>
      <c r="C28" s="33"/>
      <c r="D28" s="34" t="s">
        <v>3</v>
      </c>
      <c r="E28" s="34"/>
      <c r="F28" s="34"/>
      <c r="G28" s="50"/>
      <c r="H28" s="50"/>
      <c r="I28" s="50"/>
      <c r="J28" s="35"/>
      <c r="K28" s="24">
        <f>退職!K28+消防!K28+非常勤!K28+会館!K28+共通!K28</f>
        <v>0</v>
      </c>
      <c r="L28" s="37"/>
      <c r="M28" s="24">
        <f>退職!M28+消防!M28+非常勤!M28+会館!M28+共通!M28</f>
        <v>0</v>
      </c>
      <c r="N28" s="38"/>
      <c r="O28" s="24">
        <f>退職!O28+消防!O28+非常勤!O28+会館!O28+共通!O28</f>
        <v>0</v>
      </c>
      <c r="P28" s="40"/>
      <c r="Q28" s="81"/>
      <c r="R28" s="82"/>
      <c r="S28" s="51"/>
      <c r="U28" s="78" t="str">
        <f>IF(COUNTIF(V28:X28,"-")=COUNTA(V28:X28),"-",SUM(V28:X28))</f>
        <v>-</v>
      </c>
      <c r="V28" s="78" t="s">
        <v>2</v>
      </c>
      <c r="W28" s="78" t="s">
        <v>2</v>
      </c>
      <c r="X28" s="78" t="s">
        <v>2</v>
      </c>
    </row>
    <row r="29" spans="1:24" ht="16" customHeight="1" thickBot="1" x14ac:dyDescent="0.25">
      <c r="A29" s="5" t="s">
        <v>31</v>
      </c>
      <c r="B29" s="12"/>
      <c r="C29" s="52"/>
      <c r="D29" s="53" t="s">
        <v>32</v>
      </c>
      <c r="E29" s="53"/>
      <c r="F29" s="54"/>
      <c r="G29" s="54"/>
      <c r="H29" s="55"/>
      <c r="I29" s="54"/>
      <c r="J29" s="56"/>
      <c r="K29" s="57">
        <f>退職!K29+消防!K29+非常勤!K29+会館!K29+共通!K29</f>
        <v>-112006729</v>
      </c>
      <c r="L29" s="58"/>
      <c r="M29" s="57">
        <f>退職!M29+消防!M29+非常勤!M29+会館!M29+共通!M29</f>
        <v>944019694</v>
      </c>
      <c r="N29" s="59"/>
      <c r="O29" s="57">
        <f>退職!O29+消防!O29+非常勤!O29+会館!O29+共通!O29</f>
        <v>-1056026423</v>
      </c>
      <c r="P29" s="76"/>
      <c r="Q29" s="60" t="e">
        <f>IF(AND(Q20="-",COUNTIF(#REF!,"-")=COUNTA(#REF!)),"-",SUM(Q20,#REF!))</f>
        <v>#REF!</v>
      </c>
      <c r="R29" s="61"/>
      <c r="S29" s="51"/>
      <c r="U29" s="78" t="str">
        <f>IF(COUNTIF(V29:X29,"-")=COUNTA(V29:X29),"-",SUM(V29:X29))</f>
        <v>-</v>
      </c>
      <c r="V29" s="78" t="str">
        <f>IF(AND(V21="-",COUNTIF(V26:V27,"-")=COUNTA(V26:V27),V28="-"),"-",SUM(V21,V26:V27,V28))</f>
        <v>-</v>
      </c>
      <c r="W29" s="78" t="str">
        <f>IF(AND(W20="-",W21="-",COUNTIF(W26:W27,"-")=COUNTA(W26:W27),W28="-"),"-",SUM(W20,W21,W26:W27,W28))</f>
        <v>-</v>
      </c>
      <c r="X29" s="78" t="s">
        <v>2</v>
      </c>
    </row>
    <row r="30" spans="1:24" ht="16" customHeight="1" thickBot="1" x14ac:dyDescent="0.25">
      <c r="A30" s="5" t="s">
        <v>33</v>
      </c>
      <c r="B30" s="12"/>
      <c r="C30" s="62" t="s">
        <v>34</v>
      </c>
      <c r="D30" s="63"/>
      <c r="E30" s="63"/>
      <c r="F30" s="63"/>
      <c r="G30" s="64"/>
      <c r="H30" s="64"/>
      <c r="I30" s="64"/>
      <c r="J30" s="65"/>
      <c r="K30" s="66">
        <f>退職!K30+消防!K30+非常勤!K30+会館!K30+共通!K30</f>
        <v>1527852593</v>
      </c>
      <c r="L30" s="67"/>
      <c r="M30" s="66">
        <f>退職!M30+消防!M30+非常勤!M30+会館!M30+共通!M30</f>
        <v>15689929591</v>
      </c>
      <c r="N30" s="68"/>
      <c r="O30" s="66">
        <f>退職!O30+消防!O30+非常勤!O30+会館!O30+共通!O30</f>
        <v>-14162076998</v>
      </c>
      <c r="P30" s="77"/>
      <c r="Q30" s="69" t="e">
        <f>IF(AND(Q15="-",Q29="-"),"-",SUM(Q15,Q29))</f>
        <v>#REF!</v>
      </c>
      <c r="R30" s="70"/>
      <c r="S30" s="51"/>
      <c r="U30" s="78" t="str">
        <f>IF(COUNTIF(V30:X30,"-")=COUNTA(V30:X30),"-",SUM(V30:X30))</f>
        <v>-</v>
      </c>
      <c r="V30" s="78" t="s">
        <v>2</v>
      </c>
      <c r="W30" s="78" t="s">
        <v>2</v>
      </c>
      <c r="X30" s="78" t="s">
        <v>2</v>
      </c>
    </row>
    <row r="31" spans="1:24" ht="6.75" customHeight="1" x14ac:dyDescent="0.2">
      <c r="B31" s="12"/>
      <c r="C31" s="71"/>
      <c r="D31" s="72"/>
      <c r="E31" s="72"/>
      <c r="F31" s="72"/>
      <c r="G31" s="72"/>
      <c r="H31" s="72"/>
      <c r="I31" s="72"/>
      <c r="J31" s="72"/>
      <c r="K31" s="12"/>
      <c r="L31" s="12"/>
      <c r="M31" s="12"/>
      <c r="N31" s="12"/>
      <c r="O31" s="12"/>
      <c r="P31" s="12"/>
      <c r="Q31" s="12"/>
      <c r="R31" s="2"/>
      <c r="S31" s="51"/>
    </row>
    <row r="32" spans="1:24" ht="15.65" customHeight="1" x14ac:dyDescent="0.2">
      <c r="B32" s="12"/>
      <c r="C32" s="73"/>
      <c r="D32" s="74"/>
      <c r="F32" s="15"/>
      <c r="G32" s="10"/>
      <c r="H32" s="15"/>
      <c r="I32" s="15"/>
      <c r="J32" s="73"/>
      <c r="K32" s="12"/>
      <c r="L32" s="12"/>
      <c r="M32" s="12"/>
      <c r="N32" s="12"/>
      <c r="O32" s="12"/>
      <c r="P32" s="12"/>
      <c r="Q32" s="12"/>
      <c r="R32" s="2"/>
      <c r="S32" s="51"/>
    </row>
  </sheetData>
  <mergeCells count="28">
    <mergeCell ref="C9:R9"/>
    <mergeCell ref="C10:R10"/>
    <mergeCell ref="C11:R11"/>
    <mergeCell ref="C13:J14"/>
    <mergeCell ref="K13:L14"/>
    <mergeCell ref="M14:N14"/>
    <mergeCell ref="O14:P14"/>
    <mergeCell ref="Q14:R14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Q28:R28"/>
    <mergeCell ref="K25:L25"/>
    <mergeCell ref="Q25:R25"/>
    <mergeCell ref="O26:P26"/>
    <mergeCell ref="Q26:R26"/>
    <mergeCell ref="O27:P27"/>
    <mergeCell ref="Q27:R27"/>
  </mergeCells>
  <phoneticPr fontId="10"/>
  <pageMargins left="0.70866141732283472" right="0.70866141732283472" top="0.39370078740157477" bottom="0.39370078740157477" header="0.51181102362204722" footer="0.51181102362204722"/>
  <pageSetup paperSize="9" scale="85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32"/>
  <sheetViews>
    <sheetView showGridLines="0" topLeftCell="B1" zoomScale="85" zoomScaleNormal="85" zoomScaleSheetLayoutView="100" workbookViewId="0">
      <selection activeCell="O15" sqref="O15:O20"/>
    </sheetView>
  </sheetViews>
  <sheetFormatPr defaultColWidth="9" defaultRowHeight="12.5" x14ac:dyDescent="0.2"/>
  <cols>
    <col min="1" max="1" width="0" style="5" hidden="1" customWidth="1"/>
    <col min="2" max="2" width="1.08984375" style="7" customWidth="1"/>
    <col min="3" max="3" width="1.6328125" style="7" customWidth="1"/>
    <col min="4" max="9" width="2" style="7" customWidth="1"/>
    <col min="10" max="10" width="15.36328125" style="7" customWidth="1"/>
    <col min="11" max="11" width="21.6328125" style="7" bestFit="1" customWidth="1"/>
    <col min="12" max="12" width="3" style="7" bestFit="1" customWidth="1"/>
    <col min="13" max="13" width="21.6328125" style="7" bestFit="1" customWidth="1"/>
    <col min="14" max="14" width="3" style="7" bestFit="1" customWidth="1"/>
    <col min="15" max="15" width="21.6328125" style="7" bestFit="1" customWidth="1"/>
    <col min="16" max="16" width="3" style="7" bestFit="1" customWidth="1"/>
    <col min="17" max="17" width="21.6328125" style="7" hidden="1" customWidth="1"/>
    <col min="18" max="18" width="3" style="7" hidden="1" customWidth="1"/>
    <col min="19" max="19" width="1" style="7" customWidth="1"/>
    <col min="20" max="20" width="9" style="7"/>
    <col min="21" max="24" width="0" style="7" hidden="1" customWidth="1"/>
    <col min="25" max="16384" width="9" style="7"/>
  </cols>
  <sheetData>
    <row r="1" spans="1:24" x14ac:dyDescent="0.2">
      <c r="C1" s="1" t="s">
        <v>40</v>
      </c>
    </row>
    <row r="2" spans="1:24" x14ac:dyDescent="0.2">
      <c r="C2" s="1" t="s">
        <v>55</v>
      </c>
    </row>
    <row r="3" spans="1:24" x14ac:dyDescent="0.2">
      <c r="C3" s="1" t="s">
        <v>41</v>
      </c>
    </row>
    <row r="4" spans="1:24" x14ac:dyDescent="0.2">
      <c r="C4" s="1" t="s">
        <v>51</v>
      </c>
    </row>
    <row r="5" spans="1:24" x14ac:dyDescent="0.2">
      <c r="C5" s="1" t="s">
        <v>42</v>
      </c>
    </row>
    <row r="6" spans="1:24" x14ac:dyDescent="0.2">
      <c r="C6" s="1" t="s">
        <v>43</v>
      </c>
    </row>
    <row r="7" spans="1:24" x14ac:dyDescent="0.2">
      <c r="C7" s="1" t="s">
        <v>44</v>
      </c>
    </row>
    <row r="9" spans="1:24" ht="23.5" x14ac:dyDescent="0.35">
      <c r="B9" s="6"/>
      <c r="C9" s="99" t="s">
        <v>45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24" ht="16.5" x14ac:dyDescent="0.25">
      <c r="B10" s="8"/>
      <c r="C10" s="100" t="s">
        <v>56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4" ht="16.5" x14ac:dyDescent="0.25">
      <c r="B11" s="8"/>
      <c r="C11" s="100" t="s">
        <v>57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4" ht="15.75" customHeight="1" thickBot="1" x14ac:dyDescent="0.25">
      <c r="B12" s="9"/>
      <c r="C12" s="10"/>
      <c r="D12" s="10"/>
      <c r="E12" s="10"/>
      <c r="F12" s="10"/>
      <c r="G12" s="10"/>
      <c r="H12" s="10"/>
      <c r="I12" s="10"/>
      <c r="J12" s="11"/>
      <c r="K12" s="10"/>
      <c r="L12" s="11"/>
      <c r="M12" s="10"/>
      <c r="N12" s="10"/>
      <c r="O12" s="10"/>
      <c r="P12" s="75" t="s">
        <v>0</v>
      </c>
      <c r="Q12" s="10"/>
      <c r="R12" s="11"/>
    </row>
    <row r="13" spans="1:24" ht="12.75" customHeight="1" x14ac:dyDescent="0.2">
      <c r="B13" s="12"/>
      <c r="C13" s="101" t="s">
        <v>1</v>
      </c>
      <c r="D13" s="102"/>
      <c r="E13" s="102"/>
      <c r="F13" s="102"/>
      <c r="G13" s="102"/>
      <c r="H13" s="102"/>
      <c r="I13" s="102"/>
      <c r="J13" s="103"/>
      <c r="K13" s="107" t="s">
        <v>36</v>
      </c>
      <c r="L13" s="102"/>
      <c r="M13" s="13"/>
      <c r="N13" s="13"/>
      <c r="O13" s="13"/>
      <c r="P13" s="14"/>
      <c r="Q13" s="13"/>
      <c r="R13" s="14"/>
    </row>
    <row r="14" spans="1:24" ht="29.25" customHeight="1" thickBot="1" x14ac:dyDescent="0.25">
      <c r="A14" s="5" t="s">
        <v>35</v>
      </c>
      <c r="B14" s="12"/>
      <c r="C14" s="104"/>
      <c r="D14" s="105"/>
      <c r="E14" s="105"/>
      <c r="F14" s="105"/>
      <c r="G14" s="105"/>
      <c r="H14" s="105"/>
      <c r="I14" s="105"/>
      <c r="J14" s="106"/>
      <c r="K14" s="108"/>
      <c r="L14" s="105"/>
      <c r="M14" s="109" t="s">
        <v>37</v>
      </c>
      <c r="N14" s="110"/>
      <c r="O14" s="109" t="s">
        <v>38</v>
      </c>
      <c r="P14" s="111"/>
      <c r="Q14" s="112" t="s">
        <v>4</v>
      </c>
      <c r="R14" s="111"/>
    </row>
    <row r="15" spans="1:24" ht="16" customHeight="1" x14ac:dyDescent="0.2">
      <c r="A15" s="5" t="s">
        <v>5</v>
      </c>
      <c r="B15" s="15"/>
      <c r="C15" s="16" t="s">
        <v>6</v>
      </c>
      <c r="D15" s="17"/>
      <c r="E15" s="17"/>
      <c r="F15" s="17"/>
      <c r="G15" s="17"/>
      <c r="H15" s="17"/>
      <c r="I15" s="17"/>
      <c r="J15" s="18"/>
      <c r="K15" s="19">
        <v>0</v>
      </c>
      <c r="L15" s="20"/>
      <c r="M15" s="19">
        <v>0</v>
      </c>
      <c r="N15" s="21"/>
      <c r="O15" s="19">
        <v>0</v>
      </c>
      <c r="P15" s="23"/>
      <c r="Q15" s="22" t="s">
        <v>2</v>
      </c>
      <c r="R15" s="23"/>
      <c r="U15" s="78" t="str">
        <f t="shared" ref="U15:U20" si="0">IF(COUNTIF(V15:X15,"-")=COUNTA(V15:X15),"-",SUM(V15:X15))</f>
        <v>-</v>
      </c>
      <c r="V15" s="78" t="s">
        <v>2</v>
      </c>
      <c r="W15" s="78" t="s">
        <v>2</v>
      </c>
      <c r="X15" s="78" t="s">
        <v>2</v>
      </c>
    </row>
    <row r="16" spans="1:24" ht="16" customHeight="1" x14ac:dyDescent="0.2">
      <c r="A16" s="5" t="s">
        <v>7</v>
      </c>
      <c r="B16" s="15"/>
      <c r="C16" s="4"/>
      <c r="D16" s="2" t="s">
        <v>8</v>
      </c>
      <c r="E16" s="2"/>
      <c r="F16" s="2"/>
      <c r="G16" s="2"/>
      <c r="H16" s="2"/>
      <c r="I16" s="2"/>
      <c r="J16" s="12"/>
      <c r="K16" s="24">
        <v>-4600000</v>
      </c>
      <c r="L16" s="25"/>
      <c r="M16" s="90"/>
      <c r="N16" s="91"/>
      <c r="O16" s="24">
        <v>-4600000</v>
      </c>
      <c r="P16" s="30"/>
      <c r="Q16" s="27" t="s">
        <v>2</v>
      </c>
      <c r="R16" s="28"/>
      <c r="U16" s="78" t="str">
        <f t="shared" si="0"/>
        <v>-</v>
      </c>
      <c r="V16" s="78" t="s">
        <v>2</v>
      </c>
      <c r="W16" s="78" t="s">
        <v>2</v>
      </c>
      <c r="X16" s="78" t="s">
        <v>2</v>
      </c>
    </row>
    <row r="17" spans="1:24" ht="16" customHeight="1" x14ac:dyDescent="0.2">
      <c r="A17" s="5" t="s">
        <v>9</v>
      </c>
      <c r="B17" s="12"/>
      <c r="C17" s="29"/>
      <c r="D17" s="12" t="s">
        <v>10</v>
      </c>
      <c r="E17" s="12"/>
      <c r="F17" s="12"/>
      <c r="G17" s="12"/>
      <c r="H17" s="12"/>
      <c r="I17" s="12"/>
      <c r="J17" s="12"/>
      <c r="K17" s="24">
        <v>4600000</v>
      </c>
      <c r="L17" s="25"/>
      <c r="M17" s="87"/>
      <c r="N17" s="92"/>
      <c r="O17" s="24">
        <v>4600000</v>
      </c>
      <c r="P17" s="30"/>
      <c r="Q17" s="27" t="str">
        <f>IF(COUNTIF(Q18:Q19,"-")=COUNTA(Q18:Q19),"-",SUM(Q18:Q19))</f>
        <v>-</v>
      </c>
      <c r="R17" s="30"/>
      <c r="U17" s="78" t="str">
        <f t="shared" si="0"/>
        <v>-</v>
      </c>
      <c r="V17" s="78" t="s">
        <v>2</v>
      </c>
      <c r="W17" s="78" t="str">
        <f>IF(COUNTIF(W18:W19,"-")=COUNTA(W18:W19),"-",SUM(W18:W19))</f>
        <v>-</v>
      </c>
      <c r="X17" s="78" t="s">
        <v>2</v>
      </c>
    </row>
    <row r="18" spans="1:24" ht="16" customHeight="1" x14ac:dyDescent="0.2">
      <c r="A18" s="5" t="s">
        <v>11</v>
      </c>
      <c r="B18" s="12"/>
      <c r="C18" s="31"/>
      <c r="D18" s="12"/>
      <c r="E18" s="32" t="s">
        <v>12</v>
      </c>
      <c r="F18" s="32"/>
      <c r="G18" s="32"/>
      <c r="H18" s="32"/>
      <c r="I18" s="32"/>
      <c r="J18" s="12"/>
      <c r="K18" s="24">
        <v>4600000</v>
      </c>
      <c r="L18" s="25"/>
      <c r="M18" s="87"/>
      <c r="N18" s="92"/>
      <c r="O18" s="24">
        <v>4600000</v>
      </c>
      <c r="P18" s="30"/>
      <c r="Q18" s="27" t="s">
        <v>2</v>
      </c>
      <c r="R18" s="30"/>
      <c r="U18" s="78" t="str">
        <f t="shared" si="0"/>
        <v>-</v>
      </c>
      <c r="V18" s="78" t="s">
        <v>2</v>
      </c>
      <c r="W18" s="78" t="s">
        <v>2</v>
      </c>
      <c r="X18" s="78" t="s">
        <v>2</v>
      </c>
    </row>
    <row r="19" spans="1:24" ht="16" customHeight="1" x14ac:dyDescent="0.2">
      <c r="A19" s="5" t="s">
        <v>13</v>
      </c>
      <c r="B19" s="12"/>
      <c r="C19" s="33"/>
      <c r="D19" s="34"/>
      <c r="E19" s="34" t="s">
        <v>14</v>
      </c>
      <c r="F19" s="34"/>
      <c r="G19" s="34"/>
      <c r="H19" s="34"/>
      <c r="I19" s="34"/>
      <c r="J19" s="35"/>
      <c r="K19" s="79">
        <v>0</v>
      </c>
      <c r="L19" s="37"/>
      <c r="M19" s="93"/>
      <c r="N19" s="94"/>
      <c r="O19" s="36">
        <v>0</v>
      </c>
      <c r="P19" s="40"/>
      <c r="Q19" s="39" t="s">
        <v>2</v>
      </c>
      <c r="R19" s="40"/>
      <c r="U19" s="78" t="str">
        <f t="shared" si="0"/>
        <v>-</v>
      </c>
      <c r="V19" s="78" t="s">
        <v>2</v>
      </c>
      <c r="W19" s="78" t="s">
        <v>2</v>
      </c>
      <c r="X19" s="78" t="s">
        <v>2</v>
      </c>
    </row>
    <row r="20" spans="1:24" ht="16" customHeight="1" x14ac:dyDescent="0.2">
      <c r="A20" s="5" t="s">
        <v>15</v>
      </c>
      <c r="B20" s="12"/>
      <c r="C20" s="41"/>
      <c r="D20" s="42" t="s">
        <v>16</v>
      </c>
      <c r="E20" s="43"/>
      <c r="F20" s="42"/>
      <c r="G20" s="42"/>
      <c r="H20" s="42"/>
      <c r="I20" s="42"/>
      <c r="J20" s="44"/>
      <c r="K20" s="45">
        <v>0</v>
      </c>
      <c r="L20" s="46"/>
      <c r="M20" s="95"/>
      <c r="N20" s="96"/>
      <c r="O20" s="45">
        <v>0</v>
      </c>
      <c r="P20" s="48"/>
      <c r="Q20" s="47" t="str">
        <f>IF(COUNTIF(Q16:Q17,"-")=COUNTA(Q16:Q17),"-",SUM(Q16:Q17))</f>
        <v>-</v>
      </c>
      <c r="R20" s="48"/>
      <c r="U20" s="78" t="str">
        <f t="shared" si="0"/>
        <v>-</v>
      </c>
      <c r="V20" s="78" t="s">
        <v>2</v>
      </c>
      <c r="W20" s="78" t="str">
        <f>IF(COUNTIF(W16:W17,"-")=COUNTA(W16:W17),"-",SUM(W16:W17))</f>
        <v>-</v>
      </c>
      <c r="X20" s="78" t="s">
        <v>2</v>
      </c>
    </row>
    <row r="21" spans="1:24" ht="16" customHeight="1" x14ac:dyDescent="0.2">
      <c r="A21" s="5" t="s">
        <v>17</v>
      </c>
      <c r="B21" s="12"/>
      <c r="C21" s="4"/>
      <c r="D21" s="49" t="s">
        <v>39</v>
      </c>
      <c r="E21" s="49"/>
      <c r="F21" s="49"/>
      <c r="G21" s="32"/>
      <c r="H21" s="32"/>
      <c r="I21" s="32"/>
      <c r="J21" s="12"/>
      <c r="K21" s="83"/>
      <c r="L21" s="84"/>
      <c r="M21" s="24">
        <f>M24-M25</f>
        <v>0</v>
      </c>
      <c r="N21" s="26"/>
      <c r="O21" s="24">
        <f>-M21</f>
        <v>0</v>
      </c>
      <c r="P21" s="30"/>
      <c r="Q21" s="97"/>
      <c r="R21" s="98"/>
      <c r="U21" s="78" t="s">
        <v>2</v>
      </c>
      <c r="V21" s="78" t="str">
        <f>IF(COUNTA(V22:V25)=COUNTIF(V22:V25,"-"),"-",SUM(V22,V24,V23,V25))</f>
        <v>-</v>
      </c>
      <c r="W21" s="78" t="str">
        <f>IF(COUNTA(W22:W25)=COUNTIF(W22:W25,"-"),"-",SUM(W22,W24,W23,W25))</f>
        <v>-</v>
      </c>
      <c r="X21" s="78" t="s">
        <v>2</v>
      </c>
    </row>
    <row r="22" spans="1:24" ht="16" customHeight="1" x14ac:dyDescent="0.2">
      <c r="A22" s="5" t="s">
        <v>18</v>
      </c>
      <c r="B22" s="12"/>
      <c r="C22" s="4"/>
      <c r="D22" s="49"/>
      <c r="E22" s="49" t="s">
        <v>19</v>
      </c>
      <c r="F22" s="32"/>
      <c r="G22" s="32"/>
      <c r="H22" s="32"/>
      <c r="I22" s="32"/>
      <c r="J22" s="12"/>
      <c r="K22" s="83"/>
      <c r="L22" s="84"/>
      <c r="M22" s="24">
        <v>0</v>
      </c>
      <c r="N22" s="26"/>
      <c r="O22" s="24">
        <v>0</v>
      </c>
      <c r="P22" s="30"/>
      <c r="Q22" s="85"/>
      <c r="R22" s="86"/>
      <c r="U22" s="78" t="s">
        <v>2</v>
      </c>
      <c r="V22" s="78" t="s">
        <v>2</v>
      </c>
      <c r="W22" s="78" t="s">
        <v>2</v>
      </c>
      <c r="X22" s="78" t="s">
        <v>2</v>
      </c>
    </row>
    <row r="23" spans="1:24" ht="16" customHeight="1" x14ac:dyDescent="0.2">
      <c r="A23" s="5" t="s">
        <v>20</v>
      </c>
      <c r="B23" s="12"/>
      <c r="C23" s="4"/>
      <c r="D23" s="49"/>
      <c r="E23" s="49" t="s">
        <v>21</v>
      </c>
      <c r="F23" s="49"/>
      <c r="G23" s="32"/>
      <c r="H23" s="32"/>
      <c r="I23" s="32"/>
      <c r="J23" s="12"/>
      <c r="K23" s="83"/>
      <c r="L23" s="84"/>
      <c r="M23" s="24">
        <v>0</v>
      </c>
      <c r="N23" s="26"/>
      <c r="O23" s="24">
        <v>0</v>
      </c>
      <c r="P23" s="30"/>
      <c r="Q23" s="85"/>
      <c r="R23" s="86"/>
      <c r="U23" s="78" t="s">
        <v>2</v>
      </c>
      <c r="V23" s="78" t="s">
        <v>2</v>
      </c>
      <c r="W23" s="78" t="s">
        <v>2</v>
      </c>
      <c r="X23" s="78" t="s">
        <v>2</v>
      </c>
    </row>
    <row r="24" spans="1:24" ht="16" customHeight="1" x14ac:dyDescent="0.2">
      <c r="A24" s="5" t="s">
        <v>22</v>
      </c>
      <c r="B24" s="12"/>
      <c r="C24" s="4"/>
      <c r="D24" s="49"/>
      <c r="E24" s="49" t="s">
        <v>23</v>
      </c>
      <c r="F24" s="49"/>
      <c r="G24" s="32"/>
      <c r="H24" s="32"/>
      <c r="I24" s="32"/>
      <c r="J24" s="12"/>
      <c r="K24" s="83"/>
      <c r="L24" s="84"/>
      <c r="M24" s="24">
        <f>[2]資金収支計算書!M40</f>
        <v>0</v>
      </c>
      <c r="N24" s="26"/>
      <c r="O24" s="24">
        <f>-M24</f>
        <v>0</v>
      </c>
      <c r="P24" s="30"/>
      <c r="Q24" s="85"/>
      <c r="R24" s="86"/>
      <c r="U24" s="78" t="s">
        <v>2</v>
      </c>
      <c r="V24" s="78" t="s">
        <v>2</v>
      </c>
      <c r="W24" s="78" t="s">
        <v>2</v>
      </c>
      <c r="X24" s="78" t="s">
        <v>2</v>
      </c>
    </row>
    <row r="25" spans="1:24" ht="16" customHeight="1" x14ac:dyDescent="0.2">
      <c r="A25" s="5" t="s">
        <v>24</v>
      </c>
      <c r="B25" s="12"/>
      <c r="C25" s="4"/>
      <c r="D25" s="49"/>
      <c r="E25" s="49" t="s">
        <v>25</v>
      </c>
      <c r="F25" s="49"/>
      <c r="G25" s="32"/>
      <c r="H25" s="3"/>
      <c r="I25" s="32"/>
      <c r="J25" s="12"/>
      <c r="K25" s="83"/>
      <c r="L25" s="84"/>
      <c r="M25" s="24">
        <f>[2]資金収支計算書!M46</f>
        <v>0</v>
      </c>
      <c r="N25" s="26"/>
      <c r="O25" s="24">
        <f>-M25</f>
        <v>0</v>
      </c>
      <c r="P25" s="30"/>
      <c r="Q25" s="85"/>
      <c r="R25" s="86"/>
      <c r="U25" s="78" t="s">
        <v>2</v>
      </c>
      <c r="V25" s="78" t="s">
        <v>2</v>
      </c>
      <c r="W25" s="78" t="s">
        <v>2</v>
      </c>
      <c r="X25" s="78" t="s">
        <v>2</v>
      </c>
    </row>
    <row r="26" spans="1:24" ht="16" customHeight="1" x14ac:dyDescent="0.2">
      <c r="A26" s="5" t="s">
        <v>26</v>
      </c>
      <c r="B26" s="12"/>
      <c r="C26" s="4"/>
      <c r="D26" s="49" t="s">
        <v>27</v>
      </c>
      <c r="E26" s="32"/>
      <c r="F26" s="32"/>
      <c r="G26" s="32"/>
      <c r="H26" s="32"/>
      <c r="I26" s="32"/>
      <c r="J26" s="12"/>
      <c r="K26" s="24">
        <v>0</v>
      </c>
      <c r="L26" s="25"/>
      <c r="M26" s="24">
        <v>0</v>
      </c>
      <c r="N26" s="26"/>
      <c r="O26" s="87"/>
      <c r="P26" s="88"/>
      <c r="Q26" s="89"/>
      <c r="R26" s="88"/>
      <c r="U26" s="78" t="str">
        <f>IF(COUNTIF(V26:X26,"-")=COUNTA(V26:X26),"-",SUM(V26:X26))</f>
        <v>-</v>
      </c>
      <c r="V26" s="78" t="s">
        <v>2</v>
      </c>
      <c r="W26" s="78" t="s">
        <v>2</v>
      </c>
      <c r="X26" s="78" t="s">
        <v>2</v>
      </c>
    </row>
    <row r="27" spans="1:24" ht="16" customHeight="1" x14ac:dyDescent="0.2">
      <c r="A27" s="5" t="s">
        <v>28</v>
      </c>
      <c r="B27" s="12"/>
      <c r="C27" s="4"/>
      <c r="D27" s="49" t="s">
        <v>29</v>
      </c>
      <c r="E27" s="49"/>
      <c r="F27" s="32"/>
      <c r="G27" s="32"/>
      <c r="H27" s="32"/>
      <c r="I27" s="32"/>
      <c r="J27" s="12"/>
      <c r="K27" s="24">
        <v>0</v>
      </c>
      <c r="L27" s="25"/>
      <c r="M27" s="24">
        <v>0</v>
      </c>
      <c r="N27" s="26"/>
      <c r="O27" s="87"/>
      <c r="P27" s="88"/>
      <c r="Q27" s="89"/>
      <c r="R27" s="88"/>
      <c r="U27" s="78" t="str">
        <f>IF(COUNTIF(V27:X27,"-")=COUNTA(V27:X27),"-",SUM(V27:X27))</f>
        <v>-</v>
      </c>
      <c r="V27" s="78" t="s">
        <v>2</v>
      </c>
      <c r="W27" s="78" t="s">
        <v>2</v>
      </c>
      <c r="X27" s="78" t="s">
        <v>2</v>
      </c>
    </row>
    <row r="28" spans="1:24" ht="16" customHeight="1" x14ac:dyDescent="0.2">
      <c r="A28" s="5" t="s">
        <v>30</v>
      </c>
      <c r="B28" s="12"/>
      <c r="C28" s="33"/>
      <c r="D28" s="34" t="s">
        <v>3</v>
      </c>
      <c r="E28" s="34"/>
      <c r="F28" s="34"/>
      <c r="G28" s="50"/>
      <c r="H28" s="50"/>
      <c r="I28" s="50"/>
      <c r="J28" s="35"/>
      <c r="K28" s="24">
        <v>0</v>
      </c>
      <c r="L28" s="37"/>
      <c r="M28" s="24">
        <v>0</v>
      </c>
      <c r="N28" s="38"/>
      <c r="O28" s="24">
        <v>0</v>
      </c>
      <c r="P28" s="40"/>
      <c r="Q28" s="81"/>
      <c r="R28" s="82"/>
      <c r="S28" s="51"/>
      <c r="U28" s="78" t="str">
        <f>IF(COUNTIF(V28:X28,"-")=COUNTA(V28:X28),"-",SUM(V28:X28))</f>
        <v>-</v>
      </c>
      <c r="V28" s="78" t="s">
        <v>2</v>
      </c>
      <c r="W28" s="78" t="s">
        <v>2</v>
      </c>
      <c r="X28" s="78" t="s">
        <v>2</v>
      </c>
    </row>
    <row r="29" spans="1:24" ht="16" customHeight="1" thickBot="1" x14ac:dyDescent="0.25">
      <c r="A29" s="5" t="s">
        <v>31</v>
      </c>
      <c r="B29" s="12"/>
      <c r="C29" s="52"/>
      <c r="D29" s="53" t="s">
        <v>32</v>
      </c>
      <c r="E29" s="53"/>
      <c r="F29" s="54"/>
      <c r="G29" s="54"/>
      <c r="H29" s="55"/>
      <c r="I29" s="54"/>
      <c r="J29" s="56"/>
      <c r="K29" s="57">
        <f>K20</f>
        <v>0</v>
      </c>
      <c r="L29" s="58"/>
      <c r="M29" s="57">
        <f>M21</f>
        <v>0</v>
      </c>
      <c r="N29" s="59"/>
      <c r="O29" s="57">
        <f>O20+O21</f>
        <v>0</v>
      </c>
      <c r="P29" s="76"/>
      <c r="Q29" s="60" t="e">
        <f>IF(AND(Q20="-",COUNTIF(#REF!,"-")=COUNTA(#REF!)),"-",SUM(Q20,#REF!))</f>
        <v>#REF!</v>
      </c>
      <c r="R29" s="61"/>
      <c r="S29" s="51"/>
      <c r="U29" s="78" t="str">
        <f>IF(COUNTIF(V29:X29,"-")=COUNTA(V29:X29),"-",SUM(V29:X29))</f>
        <v>-</v>
      </c>
      <c r="V29" s="78" t="str">
        <f>IF(AND(V21="-",COUNTIF(V26:V27,"-")=COUNTA(V26:V27),V28="-"),"-",SUM(V21,V26:V27,V28))</f>
        <v>-</v>
      </c>
      <c r="W29" s="78" t="str">
        <f>IF(AND(W20="-",W21="-",COUNTIF(W26:W27,"-")=COUNTA(W26:W27),W28="-"),"-",SUM(W20,W21,W26:W27,W28))</f>
        <v>-</v>
      </c>
      <c r="X29" s="78" t="s">
        <v>2</v>
      </c>
    </row>
    <row r="30" spans="1:24" ht="16" customHeight="1" thickBot="1" x14ac:dyDescent="0.25">
      <c r="A30" s="5" t="s">
        <v>33</v>
      </c>
      <c r="B30" s="12"/>
      <c r="C30" s="62" t="s">
        <v>34</v>
      </c>
      <c r="D30" s="63"/>
      <c r="E30" s="63"/>
      <c r="F30" s="63"/>
      <c r="G30" s="64"/>
      <c r="H30" s="64"/>
      <c r="I30" s="64"/>
      <c r="J30" s="65"/>
      <c r="K30" s="66">
        <f>K15+K29</f>
        <v>0</v>
      </c>
      <c r="L30" s="67"/>
      <c r="M30" s="66">
        <f>M15+M29</f>
        <v>0</v>
      </c>
      <c r="N30" s="68"/>
      <c r="O30" s="66">
        <f>O15+O29</f>
        <v>0</v>
      </c>
      <c r="P30" s="77"/>
      <c r="Q30" s="69" t="e">
        <f>IF(AND(Q15="-",Q29="-"),"-",SUM(Q15,Q29))</f>
        <v>#REF!</v>
      </c>
      <c r="R30" s="70"/>
      <c r="S30" s="51"/>
      <c r="U30" s="78" t="str">
        <f>IF(COUNTIF(V30:X30,"-")=COUNTA(V30:X30),"-",SUM(V30:X30))</f>
        <v>-</v>
      </c>
      <c r="V30" s="78" t="s">
        <v>2</v>
      </c>
      <c r="W30" s="78" t="s">
        <v>2</v>
      </c>
      <c r="X30" s="78" t="s">
        <v>2</v>
      </c>
    </row>
    <row r="31" spans="1:24" ht="6.75" customHeight="1" x14ac:dyDescent="0.2">
      <c r="B31" s="12"/>
      <c r="C31" s="71"/>
      <c r="D31" s="72"/>
      <c r="E31" s="72"/>
      <c r="F31" s="72"/>
      <c r="G31" s="72"/>
      <c r="H31" s="72"/>
      <c r="I31" s="72"/>
      <c r="J31" s="72"/>
      <c r="K31" s="12"/>
      <c r="L31" s="12"/>
      <c r="M31" s="12"/>
      <c r="N31" s="12"/>
      <c r="O31" s="12"/>
      <c r="P31" s="12"/>
      <c r="Q31" s="12"/>
      <c r="R31" s="2"/>
      <c r="S31" s="51"/>
    </row>
    <row r="32" spans="1:24" ht="15.65" customHeight="1" x14ac:dyDescent="0.2">
      <c r="B32" s="12"/>
      <c r="C32" s="73"/>
      <c r="D32" s="74"/>
      <c r="F32" s="15"/>
      <c r="G32" s="10"/>
      <c r="H32" s="15"/>
      <c r="I32" s="15"/>
      <c r="J32" s="73"/>
      <c r="K32" s="12"/>
      <c r="L32" s="12"/>
      <c r="M32" s="12"/>
      <c r="N32" s="12"/>
      <c r="O32" s="12"/>
      <c r="P32" s="12"/>
      <c r="Q32" s="12"/>
      <c r="R32" s="2"/>
      <c r="S32" s="51"/>
    </row>
  </sheetData>
  <mergeCells count="28">
    <mergeCell ref="Q28:R28"/>
    <mergeCell ref="K25:L25"/>
    <mergeCell ref="Q25:R25"/>
    <mergeCell ref="O26:P26"/>
    <mergeCell ref="Q26:R26"/>
    <mergeCell ref="O27:P27"/>
    <mergeCell ref="Q27:R27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C9:R9"/>
    <mergeCell ref="C10:R10"/>
    <mergeCell ref="C11:R11"/>
    <mergeCell ref="C13:J14"/>
    <mergeCell ref="K13:L14"/>
    <mergeCell ref="M14:N14"/>
    <mergeCell ref="O14:P14"/>
    <mergeCell ref="Q14:R14"/>
  </mergeCells>
  <phoneticPr fontId="10"/>
  <pageMargins left="0.70866141732283472" right="0.70866141732283472" top="0.39370078740157477" bottom="0.39370078740157477" header="0.51181102362204722" footer="0.51181102362204722"/>
  <pageSetup paperSize="9" scale="85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32"/>
  <sheetViews>
    <sheetView showGridLines="0" topLeftCell="B1" zoomScale="85" zoomScaleNormal="85" zoomScaleSheetLayoutView="100" workbookViewId="0">
      <selection activeCell="O28" sqref="O28:O30"/>
    </sheetView>
  </sheetViews>
  <sheetFormatPr defaultColWidth="9" defaultRowHeight="12.5" x14ac:dyDescent="0.2"/>
  <cols>
    <col min="1" max="1" width="0" style="5" hidden="1" customWidth="1"/>
    <col min="2" max="2" width="1.08984375" style="7" customWidth="1"/>
    <col min="3" max="3" width="1.6328125" style="7" customWidth="1"/>
    <col min="4" max="9" width="2" style="7" customWidth="1"/>
    <col min="10" max="10" width="15.36328125" style="7" customWidth="1"/>
    <col min="11" max="11" width="21.6328125" style="7" bestFit="1" customWidth="1"/>
    <col min="12" max="12" width="3" style="7" bestFit="1" customWidth="1"/>
    <col min="13" max="13" width="21.6328125" style="7" bestFit="1" customWidth="1"/>
    <col min="14" max="14" width="3" style="7" bestFit="1" customWidth="1"/>
    <col min="15" max="15" width="21.6328125" style="7" bestFit="1" customWidth="1"/>
    <col min="16" max="16" width="3" style="7" bestFit="1" customWidth="1"/>
    <col min="17" max="17" width="21.6328125" style="7" hidden="1" customWidth="1"/>
    <col min="18" max="18" width="3" style="7" hidden="1" customWidth="1"/>
    <col min="19" max="19" width="1" style="7" customWidth="1"/>
    <col min="20" max="20" width="9" style="7"/>
    <col min="21" max="24" width="0" style="7" hidden="1" customWidth="1"/>
    <col min="25" max="16384" width="9" style="7"/>
  </cols>
  <sheetData>
    <row r="1" spans="1:24" x14ac:dyDescent="0.2">
      <c r="C1" s="1" t="s">
        <v>40</v>
      </c>
    </row>
    <row r="2" spans="1:24" x14ac:dyDescent="0.2">
      <c r="C2" s="1" t="s">
        <v>55</v>
      </c>
    </row>
    <row r="3" spans="1:24" x14ac:dyDescent="0.2">
      <c r="C3" s="1" t="s">
        <v>41</v>
      </c>
    </row>
    <row r="4" spans="1:24" x14ac:dyDescent="0.2">
      <c r="C4" s="1" t="s">
        <v>46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24" x14ac:dyDescent="0.2">
      <c r="C5" s="1" t="s">
        <v>42</v>
      </c>
    </row>
    <row r="6" spans="1:24" x14ac:dyDescent="0.2">
      <c r="C6" s="1" t="s">
        <v>43</v>
      </c>
    </row>
    <row r="7" spans="1:24" x14ac:dyDescent="0.2">
      <c r="C7" s="1" t="s">
        <v>44</v>
      </c>
    </row>
    <row r="9" spans="1:24" ht="23.5" x14ac:dyDescent="0.35">
      <c r="B9" s="6"/>
      <c r="C9" s="99" t="s">
        <v>45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24" ht="16.5" x14ac:dyDescent="0.25">
      <c r="B10" s="8"/>
      <c r="C10" s="100" t="s">
        <v>56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4" ht="16.5" x14ac:dyDescent="0.25">
      <c r="B11" s="8"/>
      <c r="C11" s="100" t="s">
        <v>57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4" ht="15.75" customHeight="1" thickBot="1" x14ac:dyDescent="0.25">
      <c r="B12" s="9"/>
      <c r="C12" s="10"/>
      <c r="D12" s="10"/>
      <c r="E12" s="10"/>
      <c r="F12" s="10"/>
      <c r="G12" s="10"/>
      <c r="H12" s="10"/>
      <c r="I12" s="10"/>
      <c r="J12" s="11"/>
      <c r="K12" s="10"/>
      <c r="L12" s="11"/>
      <c r="M12" s="10"/>
      <c r="N12" s="10"/>
      <c r="O12" s="10"/>
      <c r="P12" s="75" t="s">
        <v>0</v>
      </c>
      <c r="Q12" s="10"/>
      <c r="R12" s="11"/>
    </row>
    <row r="13" spans="1:24" ht="12.75" customHeight="1" x14ac:dyDescent="0.2">
      <c r="B13" s="12"/>
      <c r="C13" s="101" t="s">
        <v>1</v>
      </c>
      <c r="D13" s="102"/>
      <c r="E13" s="102"/>
      <c r="F13" s="102"/>
      <c r="G13" s="102"/>
      <c r="H13" s="102"/>
      <c r="I13" s="102"/>
      <c r="J13" s="103"/>
      <c r="K13" s="107" t="s">
        <v>36</v>
      </c>
      <c r="L13" s="102"/>
      <c r="M13" s="13"/>
      <c r="N13" s="13"/>
      <c r="O13" s="13"/>
      <c r="P13" s="14"/>
      <c r="Q13" s="13"/>
      <c r="R13" s="14"/>
    </row>
    <row r="14" spans="1:24" ht="29.25" customHeight="1" thickBot="1" x14ac:dyDescent="0.25">
      <c r="A14" s="5" t="s">
        <v>35</v>
      </c>
      <c r="B14" s="12"/>
      <c r="C14" s="104"/>
      <c r="D14" s="105"/>
      <c r="E14" s="105"/>
      <c r="F14" s="105"/>
      <c r="G14" s="105"/>
      <c r="H14" s="105"/>
      <c r="I14" s="105"/>
      <c r="J14" s="106"/>
      <c r="K14" s="108"/>
      <c r="L14" s="105"/>
      <c r="M14" s="109" t="s">
        <v>37</v>
      </c>
      <c r="N14" s="110"/>
      <c r="O14" s="109" t="s">
        <v>38</v>
      </c>
      <c r="P14" s="111"/>
      <c r="Q14" s="112" t="s">
        <v>4</v>
      </c>
      <c r="R14" s="111"/>
    </row>
    <row r="15" spans="1:24" ht="16" customHeight="1" x14ac:dyDescent="0.2">
      <c r="A15" s="5" t="s">
        <v>5</v>
      </c>
      <c r="B15" s="15"/>
      <c r="C15" s="16" t="s">
        <v>6</v>
      </c>
      <c r="D15" s="17"/>
      <c r="E15" s="17"/>
      <c r="F15" s="17"/>
      <c r="G15" s="17"/>
      <c r="H15" s="17"/>
      <c r="I15" s="17"/>
      <c r="J15" s="18"/>
      <c r="K15" s="19">
        <v>188097879</v>
      </c>
      <c r="L15" s="20"/>
      <c r="M15" s="19">
        <v>13111758156</v>
      </c>
      <c r="N15" s="21"/>
      <c r="O15" s="19">
        <v>-12923660277</v>
      </c>
      <c r="P15" s="23"/>
      <c r="Q15" s="22" t="s">
        <v>2</v>
      </c>
      <c r="R15" s="23"/>
      <c r="U15" s="78" t="str">
        <f t="shared" ref="U15:U20" si="0">IF(COUNTIF(V15:X15,"-")=COUNTA(V15:X15),"-",SUM(V15:X15))</f>
        <v>-</v>
      </c>
      <c r="V15" s="78" t="s">
        <v>2</v>
      </c>
      <c r="W15" s="78" t="s">
        <v>2</v>
      </c>
      <c r="X15" s="78" t="s">
        <v>2</v>
      </c>
    </row>
    <row r="16" spans="1:24" ht="16" customHeight="1" x14ac:dyDescent="0.2">
      <c r="A16" s="5" t="s">
        <v>7</v>
      </c>
      <c r="B16" s="15"/>
      <c r="C16" s="4"/>
      <c r="D16" s="2" t="s">
        <v>8</v>
      </c>
      <c r="E16" s="2"/>
      <c r="F16" s="2"/>
      <c r="G16" s="2"/>
      <c r="H16" s="2"/>
      <c r="I16" s="2"/>
      <c r="J16" s="12"/>
      <c r="K16" s="24">
        <v>-2621493650</v>
      </c>
      <c r="L16" s="25"/>
      <c r="M16" s="90"/>
      <c r="N16" s="91"/>
      <c r="O16" s="24">
        <v>-2621493650</v>
      </c>
      <c r="P16" s="30"/>
      <c r="Q16" s="27" t="s">
        <v>2</v>
      </c>
      <c r="R16" s="28"/>
      <c r="U16" s="78" t="str">
        <f t="shared" si="0"/>
        <v>-</v>
      </c>
      <c r="V16" s="78" t="s">
        <v>2</v>
      </c>
      <c r="W16" s="78" t="s">
        <v>2</v>
      </c>
      <c r="X16" s="78" t="s">
        <v>2</v>
      </c>
    </row>
    <row r="17" spans="1:24" ht="16" customHeight="1" x14ac:dyDescent="0.2">
      <c r="A17" s="5" t="s">
        <v>9</v>
      </c>
      <c r="B17" s="12"/>
      <c r="C17" s="29"/>
      <c r="D17" s="12" t="s">
        <v>10</v>
      </c>
      <c r="E17" s="12"/>
      <c r="F17" s="12"/>
      <c r="G17" s="12"/>
      <c r="H17" s="12"/>
      <c r="I17" s="12"/>
      <c r="J17" s="12"/>
      <c r="K17" s="24">
        <v>2507157454</v>
      </c>
      <c r="L17" s="25"/>
      <c r="M17" s="87"/>
      <c r="N17" s="92"/>
      <c r="O17" s="24">
        <v>2507157454</v>
      </c>
      <c r="P17" s="30"/>
      <c r="Q17" s="27" t="str">
        <f>IF(COUNTIF(Q18:Q19,"-")=COUNTA(Q18:Q19),"-",SUM(Q18:Q19))</f>
        <v>-</v>
      </c>
      <c r="R17" s="30"/>
      <c r="U17" s="78" t="str">
        <f t="shared" si="0"/>
        <v>-</v>
      </c>
      <c r="V17" s="78" t="s">
        <v>2</v>
      </c>
      <c r="W17" s="78" t="str">
        <f>IF(COUNTIF(W18:W19,"-")=COUNTA(W18:W19),"-",SUM(W18:W19))</f>
        <v>-</v>
      </c>
      <c r="X17" s="78" t="s">
        <v>2</v>
      </c>
    </row>
    <row r="18" spans="1:24" ht="16" customHeight="1" x14ac:dyDescent="0.2">
      <c r="A18" s="5" t="s">
        <v>11</v>
      </c>
      <c r="B18" s="12"/>
      <c r="C18" s="31"/>
      <c r="D18" s="12"/>
      <c r="E18" s="32" t="s">
        <v>12</v>
      </c>
      <c r="F18" s="32"/>
      <c r="G18" s="32"/>
      <c r="H18" s="32"/>
      <c r="I18" s="32"/>
      <c r="J18" s="12"/>
      <c r="K18" s="24">
        <v>2507157454</v>
      </c>
      <c r="L18" s="25"/>
      <c r="M18" s="87"/>
      <c r="N18" s="92"/>
      <c r="O18" s="24">
        <v>2507157454</v>
      </c>
      <c r="P18" s="30"/>
      <c r="Q18" s="27" t="s">
        <v>2</v>
      </c>
      <c r="R18" s="30"/>
      <c r="U18" s="78" t="str">
        <f t="shared" si="0"/>
        <v>-</v>
      </c>
      <c r="V18" s="78" t="s">
        <v>2</v>
      </c>
      <c r="W18" s="78" t="s">
        <v>2</v>
      </c>
      <c r="X18" s="78" t="s">
        <v>2</v>
      </c>
    </row>
    <row r="19" spans="1:24" ht="16" customHeight="1" x14ac:dyDescent="0.2">
      <c r="A19" s="5" t="s">
        <v>13</v>
      </c>
      <c r="B19" s="12"/>
      <c r="C19" s="33"/>
      <c r="D19" s="34"/>
      <c r="E19" s="34" t="s">
        <v>14</v>
      </c>
      <c r="F19" s="34"/>
      <c r="G19" s="34"/>
      <c r="H19" s="34"/>
      <c r="I19" s="34"/>
      <c r="J19" s="35"/>
      <c r="K19" s="79">
        <v>0</v>
      </c>
      <c r="L19" s="37"/>
      <c r="M19" s="93"/>
      <c r="N19" s="94"/>
      <c r="O19" s="36">
        <v>0</v>
      </c>
      <c r="P19" s="40"/>
      <c r="Q19" s="39" t="s">
        <v>2</v>
      </c>
      <c r="R19" s="40"/>
      <c r="U19" s="78" t="str">
        <f t="shared" si="0"/>
        <v>-</v>
      </c>
      <c r="V19" s="78" t="s">
        <v>2</v>
      </c>
      <c r="W19" s="78" t="s">
        <v>2</v>
      </c>
      <c r="X19" s="78" t="s">
        <v>2</v>
      </c>
    </row>
    <row r="20" spans="1:24" ht="16" customHeight="1" x14ac:dyDescent="0.2">
      <c r="A20" s="5" t="s">
        <v>15</v>
      </c>
      <c r="B20" s="12"/>
      <c r="C20" s="41"/>
      <c r="D20" s="42" t="s">
        <v>16</v>
      </c>
      <c r="E20" s="43"/>
      <c r="F20" s="42"/>
      <c r="G20" s="42"/>
      <c r="H20" s="42"/>
      <c r="I20" s="42"/>
      <c r="J20" s="44"/>
      <c r="K20" s="45">
        <v>-114336196</v>
      </c>
      <c r="L20" s="46"/>
      <c r="M20" s="95"/>
      <c r="N20" s="96"/>
      <c r="O20" s="45">
        <v>-114336196</v>
      </c>
      <c r="P20" s="48"/>
      <c r="Q20" s="47" t="str">
        <f>IF(COUNTIF(Q16:Q17,"-")=COUNTA(Q16:Q17),"-",SUM(Q16:Q17))</f>
        <v>-</v>
      </c>
      <c r="R20" s="48"/>
      <c r="U20" s="78" t="str">
        <f t="shared" si="0"/>
        <v>-</v>
      </c>
      <c r="V20" s="78" t="s">
        <v>2</v>
      </c>
      <c r="W20" s="78" t="str">
        <f>IF(COUNTIF(W16:W17,"-")=COUNTA(W16:W17),"-",SUM(W16:W17))</f>
        <v>-</v>
      </c>
      <c r="X20" s="78" t="s">
        <v>2</v>
      </c>
    </row>
    <row r="21" spans="1:24" ht="16" customHeight="1" x14ac:dyDescent="0.2">
      <c r="A21" s="5" t="s">
        <v>17</v>
      </c>
      <c r="B21" s="12"/>
      <c r="C21" s="4"/>
      <c r="D21" s="49" t="s">
        <v>39</v>
      </c>
      <c r="E21" s="49"/>
      <c r="F21" s="49"/>
      <c r="G21" s="32"/>
      <c r="H21" s="32"/>
      <c r="I21" s="32"/>
      <c r="J21" s="12"/>
      <c r="K21" s="83"/>
      <c r="L21" s="84"/>
      <c r="M21" s="24">
        <v>955821000</v>
      </c>
      <c r="N21" s="26"/>
      <c r="O21" s="24">
        <v>-955821000</v>
      </c>
      <c r="P21" s="30"/>
      <c r="Q21" s="97"/>
      <c r="R21" s="98"/>
      <c r="U21" s="78" t="s">
        <v>2</v>
      </c>
      <c r="V21" s="78" t="str">
        <f>IF(COUNTA(V22:V25)=COUNTIF(V22:V25,"-"),"-",SUM(V22,V24,V23,V25))</f>
        <v>-</v>
      </c>
      <c r="W21" s="78" t="str">
        <f>IF(COUNTA(W22:W25)=COUNTIF(W22:W25,"-"),"-",SUM(W22,W24,W23,W25))</f>
        <v>-</v>
      </c>
      <c r="X21" s="78" t="s">
        <v>2</v>
      </c>
    </row>
    <row r="22" spans="1:24" ht="16" customHeight="1" x14ac:dyDescent="0.2">
      <c r="A22" s="5" t="s">
        <v>18</v>
      </c>
      <c r="B22" s="12"/>
      <c r="C22" s="4"/>
      <c r="D22" s="49"/>
      <c r="E22" s="49" t="s">
        <v>19</v>
      </c>
      <c r="F22" s="32"/>
      <c r="G22" s="32"/>
      <c r="H22" s="32"/>
      <c r="I22" s="32"/>
      <c r="J22" s="12"/>
      <c r="K22" s="83"/>
      <c r="L22" s="84"/>
      <c r="M22" s="24">
        <v>0</v>
      </c>
      <c r="N22" s="26"/>
      <c r="O22" s="24">
        <v>0</v>
      </c>
      <c r="P22" s="30"/>
      <c r="Q22" s="85"/>
      <c r="R22" s="86"/>
      <c r="U22" s="78" t="s">
        <v>2</v>
      </c>
      <c r="V22" s="78" t="s">
        <v>2</v>
      </c>
      <c r="W22" s="78" t="s">
        <v>2</v>
      </c>
      <c r="X22" s="78" t="s">
        <v>2</v>
      </c>
    </row>
    <row r="23" spans="1:24" ht="16" customHeight="1" x14ac:dyDescent="0.2">
      <c r="A23" s="5" t="s">
        <v>20</v>
      </c>
      <c r="B23" s="12"/>
      <c r="C23" s="4"/>
      <c r="D23" s="49"/>
      <c r="E23" s="49" t="s">
        <v>21</v>
      </c>
      <c r="F23" s="49"/>
      <c r="G23" s="32"/>
      <c r="H23" s="32"/>
      <c r="I23" s="32"/>
      <c r="J23" s="12"/>
      <c r="K23" s="83"/>
      <c r="L23" s="84"/>
      <c r="M23" s="24">
        <v>0</v>
      </c>
      <c r="N23" s="26"/>
      <c r="O23" s="24">
        <v>0</v>
      </c>
      <c r="P23" s="30"/>
      <c r="Q23" s="85"/>
      <c r="R23" s="86"/>
      <c r="U23" s="78" t="s">
        <v>2</v>
      </c>
      <c r="V23" s="78" t="s">
        <v>2</v>
      </c>
      <c r="W23" s="78" t="s">
        <v>2</v>
      </c>
      <c r="X23" s="78" t="s">
        <v>2</v>
      </c>
    </row>
    <row r="24" spans="1:24" ht="16" customHeight="1" x14ac:dyDescent="0.2">
      <c r="A24" s="5" t="s">
        <v>22</v>
      </c>
      <c r="B24" s="12"/>
      <c r="C24" s="4"/>
      <c r="D24" s="49"/>
      <c r="E24" s="49" t="s">
        <v>23</v>
      </c>
      <c r="F24" s="49"/>
      <c r="G24" s="32"/>
      <c r="H24" s="32"/>
      <c r="I24" s="32"/>
      <c r="J24" s="12"/>
      <c r="K24" s="83"/>
      <c r="L24" s="84"/>
      <c r="M24" s="24">
        <v>955821000</v>
      </c>
      <c r="N24" s="26"/>
      <c r="O24" s="24">
        <v>-955821000</v>
      </c>
      <c r="P24" s="30"/>
      <c r="Q24" s="85"/>
      <c r="R24" s="86"/>
      <c r="U24" s="78" t="s">
        <v>2</v>
      </c>
      <c r="V24" s="78" t="s">
        <v>2</v>
      </c>
      <c r="W24" s="78" t="s">
        <v>2</v>
      </c>
      <c r="X24" s="78" t="s">
        <v>2</v>
      </c>
    </row>
    <row r="25" spans="1:24" ht="16" customHeight="1" x14ac:dyDescent="0.2">
      <c r="A25" s="5" t="s">
        <v>24</v>
      </c>
      <c r="B25" s="12"/>
      <c r="C25" s="4"/>
      <c r="D25" s="49"/>
      <c r="E25" s="49" t="s">
        <v>25</v>
      </c>
      <c r="F25" s="49"/>
      <c r="G25" s="32"/>
      <c r="H25" s="3"/>
      <c r="I25" s="32"/>
      <c r="J25" s="12"/>
      <c r="K25" s="83"/>
      <c r="L25" s="84"/>
      <c r="M25" s="24">
        <v>0</v>
      </c>
      <c r="N25" s="26"/>
      <c r="O25" s="24">
        <v>0</v>
      </c>
      <c r="P25" s="30"/>
      <c r="Q25" s="85"/>
      <c r="R25" s="86"/>
      <c r="U25" s="78" t="s">
        <v>2</v>
      </c>
      <c r="V25" s="78" t="s">
        <v>2</v>
      </c>
      <c r="W25" s="78" t="s">
        <v>2</v>
      </c>
      <c r="X25" s="78" t="s">
        <v>2</v>
      </c>
    </row>
    <row r="26" spans="1:24" ht="16" customHeight="1" x14ac:dyDescent="0.2">
      <c r="A26" s="5" t="s">
        <v>26</v>
      </c>
      <c r="B26" s="12"/>
      <c r="C26" s="4"/>
      <c r="D26" s="49" t="s">
        <v>27</v>
      </c>
      <c r="E26" s="32"/>
      <c r="F26" s="32"/>
      <c r="G26" s="32"/>
      <c r="H26" s="32"/>
      <c r="I26" s="32"/>
      <c r="J26" s="12"/>
      <c r="K26" s="24">
        <v>0</v>
      </c>
      <c r="L26" s="25"/>
      <c r="M26" s="24">
        <v>0</v>
      </c>
      <c r="N26" s="26"/>
      <c r="O26" s="87"/>
      <c r="P26" s="88"/>
      <c r="Q26" s="89"/>
      <c r="R26" s="88"/>
      <c r="U26" s="78" t="str">
        <f>IF(COUNTIF(V26:X26,"-")=COUNTA(V26:X26),"-",SUM(V26:X26))</f>
        <v>-</v>
      </c>
      <c r="V26" s="78" t="s">
        <v>2</v>
      </c>
      <c r="W26" s="78" t="s">
        <v>2</v>
      </c>
      <c r="X26" s="78" t="s">
        <v>2</v>
      </c>
    </row>
    <row r="27" spans="1:24" ht="16" customHeight="1" x14ac:dyDescent="0.2">
      <c r="A27" s="5" t="s">
        <v>28</v>
      </c>
      <c r="B27" s="12"/>
      <c r="C27" s="4"/>
      <c r="D27" s="49" t="s">
        <v>29</v>
      </c>
      <c r="E27" s="49"/>
      <c r="F27" s="32"/>
      <c r="G27" s="32"/>
      <c r="H27" s="32"/>
      <c r="I27" s="32"/>
      <c r="J27" s="12"/>
      <c r="K27" s="24">
        <v>0</v>
      </c>
      <c r="L27" s="25"/>
      <c r="M27" s="24">
        <v>0</v>
      </c>
      <c r="N27" s="26"/>
      <c r="O27" s="87"/>
      <c r="P27" s="88"/>
      <c r="Q27" s="89"/>
      <c r="R27" s="88"/>
      <c r="U27" s="78" t="str">
        <f>IF(COUNTIF(V27:X27,"-")=COUNTA(V27:X27),"-",SUM(V27:X27))</f>
        <v>-</v>
      </c>
      <c r="V27" s="78" t="s">
        <v>2</v>
      </c>
      <c r="W27" s="78" t="s">
        <v>2</v>
      </c>
      <c r="X27" s="78" t="s">
        <v>2</v>
      </c>
    </row>
    <row r="28" spans="1:24" ht="16" customHeight="1" x14ac:dyDescent="0.2">
      <c r="A28" s="5" t="s">
        <v>30</v>
      </c>
      <c r="B28" s="12"/>
      <c r="C28" s="33"/>
      <c r="D28" s="34" t="s">
        <v>3</v>
      </c>
      <c r="E28" s="34"/>
      <c r="F28" s="34"/>
      <c r="G28" s="50"/>
      <c r="H28" s="50"/>
      <c r="I28" s="50"/>
      <c r="J28" s="35"/>
      <c r="K28" s="24">
        <v>0</v>
      </c>
      <c r="L28" s="37"/>
      <c r="M28" s="24">
        <v>0</v>
      </c>
      <c r="N28" s="38"/>
      <c r="O28" s="24">
        <v>0</v>
      </c>
      <c r="P28" s="40"/>
      <c r="Q28" s="81"/>
      <c r="R28" s="82"/>
      <c r="S28" s="51"/>
      <c r="U28" s="78" t="str">
        <f>IF(COUNTIF(V28:X28,"-")=COUNTA(V28:X28),"-",SUM(V28:X28))</f>
        <v>-</v>
      </c>
      <c r="V28" s="78" t="s">
        <v>2</v>
      </c>
      <c r="W28" s="78" t="s">
        <v>2</v>
      </c>
      <c r="X28" s="78" t="s">
        <v>2</v>
      </c>
    </row>
    <row r="29" spans="1:24" ht="16" customHeight="1" thickBot="1" x14ac:dyDescent="0.25">
      <c r="A29" s="5" t="s">
        <v>31</v>
      </c>
      <c r="B29" s="12"/>
      <c r="C29" s="52"/>
      <c r="D29" s="53" t="s">
        <v>32</v>
      </c>
      <c r="E29" s="53"/>
      <c r="F29" s="54"/>
      <c r="G29" s="54"/>
      <c r="H29" s="55"/>
      <c r="I29" s="54"/>
      <c r="J29" s="56"/>
      <c r="K29" s="57">
        <v>-114336196</v>
      </c>
      <c r="L29" s="58"/>
      <c r="M29" s="57">
        <v>955821000</v>
      </c>
      <c r="N29" s="59"/>
      <c r="O29" s="57">
        <v>-1070157196</v>
      </c>
      <c r="P29" s="76"/>
      <c r="Q29" s="60" t="e">
        <f>IF(AND(Q20="-",COUNTIF(#REF!,"-")=COUNTA(#REF!)),"-",SUM(Q20,#REF!))</f>
        <v>#REF!</v>
      </c>
      <c r="R29" s="61"/>
      <c r="S29" s="51"/>
      <c r="U29" s="78" t="str">
        <f>IF(COUNTIF(V29:X29,"-")=COUNTA(V29:X29),"-",SUM(V29:X29))</f>
        <v>-</v>
      </c>
      <c r="V29" s="78" t="str">
        <f>IF(AND(V21="-",COUNTIF(V26:V27,"-")=COUNTA(V26:V27),V28="-"),"-",SUM(V21,V26:V27,V28))</f>
        <v>-</v>
      </c>
      <c r="W29" s="78" t="str">
        <f>IF(AND(W20="-",W21="-",COUNTIF(W26:W27,"-")=COUNTA(W26:W27),W28="-"),"-",SUM(W20,W21,W26:W27,W28))</f>
        <v>-</v>
      </c>
      <c r="X29" s="78" t="s">
        <v>2</v>
      </c>
    </row>
    <row r="30" spans="1:24" ht="16" customHeight="1" thickBot="1" x14ac:dyDescent="0.25">
      <c r="A30" s="5" t="s">
        <v>33</v>
      </c>
      <c r="B30" s="12"/>
      <c r="C30" s="62" t="s">
        <v>34</v>
      </c>
      <c r="D30" s="63"/>
      <c r="E30" s="63"/>
      <c r="F30" s="63"/>
      <c r="G30" s="64"/>
      <c r="H30" s="64"/>
      <c r="I30" s="64"/>
      <c r="J30" s="65"/>
      <c r="K30" s="66">
        <v>73761683</v>
      </c>
      <c r="L30" s="67"/>
      <c r="M30" s="66">
        <v>14067579156</v>
      </c>
      <c r="N30" s="68"/>
      <c r="O30" s="66">
        <v>-13993817473</v>
      </c>
      <c r="P30" s="77"/>
      <c r="Q30" s="69" t="e">
        <f>IF(AND(Q15="-",Q29="-"),"-",SUM(Q15,Q29))</f>
        <v>#REF!</v>
      </c>
      <c r="R30" s="70"/>
      <c r="S30" s="51"/>
      <c r="U30" s="78" t="str">
        <f>IF(COUNTIF(V30:X30,"-")=COUNTA(V30:X30),"-",SUM(V30:X30))</f>
        <v>-</v>
      </c>
      <c r="V30" s="78" t="s">
        <v>2</v>
      </c>
      <c r="W30" s="78" t="s">
        <v>2</v>
      </c>
      <c r="X30" s="78" t="s">
        <v>2</v>
      </c>
    </row>
    <row r="31" spans="1:24" ht="6.75" customHeight="1" x14ac:dyDescent="0.2">
      <c r="B31" s="12"/>
      <c r="C31" s="71"/>
      <c r="D31" s="72"/>
      <c r="E31" s="72"/>
      <c r="F31" s="72"/>
      <c r="G31" s="72"/>
      <c r="H31" s="72"/>
      <c r="I31" s="72"/>
      <c r="J31" s="72"/>
      <c r="K31" s="12"/>
      <c r="L31" s="12"/>
      <c r="M31" s="12"/>
      <c r="N31" s="12"/>
      <c r="O31" s="12"/>
      <c r="P31" s="12"/>
      <c r="Q31" s="12"/>
      <c r="R31" s="2"/>
      <c r="S31" s="51"/>
    </row>
    <row r="32" spans="1:24" ht="15.65" customHeight="1" x14ac:dyDescent="0.2">
      <c r="B32" s="12"/>
      <c r="C32" s="73"/>
      <c r="D32" s="74"/>
      <c r="F32" s="15"/>
      <c r="G32" s="10"/>
      <c r="H32" s="15"/>
      <c r="I32" s="15"/>
      <c r="J32" s="73"/>
      <c r="K32" s="12"/>
      <c r="L32" s="12"/>
      <c r="M32" s="12"/>
      <c r="N32" s="12"/>
      <c r="O32" s="12"/>
      <c r="P32" s="12"/>
      <c r="Q32" s="12"/>
      <c r="R32" s="2"/>
      <c r="S32" s="51"/>
    </row>
  </sheetData>
  <mergeCells count="28">
    <mergeCell ref="Q28:R28"/>
    <mergeCell ref="K25:L25"/>
    <mergeCell ref="Q25:R25"/>
    <mergeCell ref="O26:P26"/>
    <mergeCell ref="Q26:R26"/>
    <mergeCell ref="O27:P27"/>
    <mergeCell ref="Q27:R27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C9:R9"/>
    <mergeCell ref="C10:R10"/>
    <mergeCell ref="C11:R11"/>
    <mergeCell ref="C13:J14"/>
    <mergeCell ref="K13:L14"/>
    <mergeCell ref="M14:N14"/>
    <mergeCell ref="O14:P14"/>
    <mergeCell ref="Q14:R14"/>
  </mergeCells>
  <phoneticPr fontId="10"/>
  <pageMargins left="0.70866141732283472" right="0.70866141732283472" top="0.39370078740157477" bottom="0.39370078740157477" header="0.51181102362204722" footer="0.51181102362204722"/>
  <pageSetup paperSize="9" scale="85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32"/>
  <sheetViews>
    <sheetView showGridLines="0" topLeftCell="B1" zoomScale="85" zoomScaleNormal="85" zoomScaleSheetLayoutView="100" workbookViewId="0">
      <selection activeCell="O34" sqref="O34"/>
    </sheetView>
  </sheetViews>
  <sheetFormatPr defaultColWidth="9" defaultRowHeight="12.5" x14ac:dyDescent="0.2"/>
  <cols>
    <col min="1" max="1" width="0" style="5" hidden="1" customWidth="1"/>
    <col min="2" max="2" width="1.08984375" style="7" customWidth="1"/>
    <col min="3" max="3" width="1.6328125" style="7" customWidth="1"/>
    <col min="4" max="9" width="2" style="7" customWidth="1"/>
    <col min="10" max="10" width="15.36328125" style="7" customWidth="1"/>
    <col min="11" max="11" width="21.6328125" style="7" bestFit="1" customWidth="1"/>
    <col min="12" max="12" width="3" style="7" bestFit="1" customWidth="1"/>
    <col min="13" max="13" width="21.6328125" style="7" bestFit="1" customWidth="1"/>
    <col min="14" max="14" width="3" style="7" bestFit="1" customWidth="1"/>
    <col min="15" max="15" width="21.6328125" style="7" bestFit="1" customWidth="1"/>
    <col min="16" max="16" width="3" style="7" bestFit="1" customWidth="1"/>
    <col min="17" max="17" width="21.6328125" style="7" hidden="1" customWidth="1"/>
    <col min="18" max="18" width="3" style="7" hidden="1" customWidth="1"/>
    <col min="19" max="19" width="1" style="7" customWidth="1"/>
    <col min="20" max="20" width="9" style="7"/>
    <col min="21" max="24" width="0" style="7" hidden="1" customWidth="1"/>
    <col min="25" max="16384" width="9" style="7"/>
  </cols>
  <sheetData>
    <row r="1" spans="1:24" x14ac:dyDescent="0.2">
      <c r="C1" s="1" t="s">
        <v>40</v>
      </c>
    </row>
    <row r="2" spans="1:24" x14ac:dyDescent="0.2">
      <c r="C2" s="1" t="s">
        <v>55</v>
      </c>
    </row>
    <row r="3" spans="1:24" x14ac:dyDescent="0.2">
      <c r="C3" s="1" t="s">
        <v>41</v>
      </c>
    </row>
    <row r="4" spans="1:24" x14ac:dyDescent="0.2">
      <c r="C4" s="1" t="s">
        <v>48</v>
      </c>
    </row>
    <row r="5" spans="1:24" x14ac:dyDescent="0.2">
      <c r="C5" s="1" t="s">
        <v>42</v>
      </c>
    </row>
    <row r="6" spans="1:24" x14ac:dyDescent="0.2">
      <c r="C6" s="1" t="s">
        <v>43</v>
      </c>
    </row>
    <row r="7" spans="1:24" x14ac:dyDescent="0.2">
      <c r="C7" s="1" t="s">
        <v>44</v>
      </c>
    </row>
    <row r="9" spans="1:24" ht="23.5" x14ac:dyDescent="0.35">
      <c r="B9" s="6"/>
      <c r="C9" s="99" t="s">
        <v>45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24" ht="16.5" x14ac:dyDescent="0.25">
      <c r="B10" s="8"/>
      <c r="C10" s="100" t="s">
        <v>56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4" ht="16.5" x14ac:dyDescent="0.25">
      <c r="B11" s="8"/>
      <c r="C11" s="100" t="s">
        <v>57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4" ht="15.75" customHeight="1" thickBot="1" x14ac:dyDescent="0.25">
      <c r="B12" s="9"/>
      <c r="C12" s="10"/>
      <c r="D12" s="10"/>
      <c r="E12" s="10"/>
      <c r="F12" s="10"/>
      <c r="G12" s="10"/>
      <c r="H12" s="10"/>
      <c r="I12" s="10"/>
      <c r="J12" s="11"/>
      <c r="K12" s="10"/>
      <c r="L12" s="11"/>
      <c r="M12" s="10"/>
      <c r="N12" s="10"/>
      <c r="O12" s="10"/>
      <c r="P12" s="75" t="s">
        <v>0</v>
      </c>
      <c r="Q12" s="10"/>
      <c r="R12" s="11"/>
    </row>
    <row r="13" spans="1:24" ht="12.75" customHeight="1" x14ac:dyDescent="0.2">
      <c r="B13" s="12"/>
      <c r="C13" s="101" t="s">
        <v>1</v>
      </c>
      <c r="D13" s="102"/>
      <c r="E13" s="102"/>
      <c r="F13" s="102"/>
      <c r="G13" s="102"/>
      <c r="H13" s="102"/>
      <c r="I13" s="102"/>
      <c r="J13" s="103"/>
      <c r="K13" s="107" t="s">
        <v>36</v>
      </c>
      <c r="L13" s="102"/>
      <c r="M13" s="13"/>
      <c r="N13" s="13"/>
      <c r="O13" s="13"/>
      <c r="P13" s="14"/>
      <c r="Q13" s="13"/>
      <c r="R13" s="14"/>
    </row>
    <row r="14" spans="1:24" ht="29.25" customHeight="1" thickBot="1" x14ac:dyDescent="0.25">
      <c r="A14" s="5" t="s">
        <v>35</v>
      </c>
      <c r="B14" s="12"/>
      <c r="C14" s="104"/>
      <c r="D14" s="105"/>
      <c r="E14" s="105"/>
      <c r="F14" s="105"/>
      <c r="G14" s="105"/>
      <c r="H14" s="105"/>
      <c r="I14" s="105"/>
      <c r="J14" s="106"/>
      <c r="K14" s="108"/>
      <c r="L14" s="105"/>
      <c r="M14" s="109" t="s">
        <v>37</v>
      </c>
      <c r="N14" s="110"/>
      <c r="O14" s="109" t="s">
        <v>38</v>
      </c>
      <c r="P14" s="111"/>
      <c r="Q14" s="112" t="s">
        <v>4</v>
      </c>
      <c r="R14" s="111"/>
    </row>
    <row r="15" spans="1:24" ht="16" customHeight="1" x14ac:dyDescent="0.2">
      <c r="A15" s="5" t="s">
        <v>5</v>
      </c>
      <c r="B15" s="15"/>
      <c r="C15" s="16" t="s">
        <v>6</v>
      </c>
      <c r="D15" s="17"/>
      <c r="E15" s="17"/>
      <c r="F15" s="17"/>
      <c r="G15" s="17"/>
      <c r="H15" s="17"/>
      <c r="I15" s="17"/>
      <c r="J15" s="18"/>
      <c r="K15" s="19">
        <v>94876246</v>
      </c>
      <c r="L15" s="20"/>
      <c r="M15" s="19">
        <v>93754092</v>
      </c>
      <c r="N15" s="21"/>
      <c r="O15" s="19">
        <v>1122154</v>
      </c>
      <c r="P15" s="23"/>
      <c r="Q15" s="22" t="s">
        <v>2</v>
      </c>
      <c r="R15" s="23"/>
      <c r="U15" s="78" t="str">
        <f t="shared" ref="U15:U20" si="0">IF(COUNTIF(V15:X15,"-")=COUNTA(V15:X15),"-",SUM(V15:X15))</f>
        <v>-</v>
      </c>
      <c r="V15" s="78" t="s">
        <v>2</v>
      </c>
      <c r="W15" s="78" t="s">
        <v>2</v>
      </c>
      <c r="X15" s="78" t="s">
        <v>2</v>
      </c>
    </row>
    <row r="16" spans="1:24" ht="16" customHeight="1" x14ac:dyDescent="0.2">
      <c r="A16" s="5" t="s">
        <v>7</v>
      </c>
      <c r="B16" s="15"/>
      <c r="C16" s="4"/>
      <c r="D16" s="2" t="s">
        <v>8</v>
      </c>
      <c r="E16" s="2"/>
      <c r="F16" s="2"/>
      <c r="G16" s="2"/>
      <c r="H16" s="2"/>
      <c r="I16" s="2"/>
      <c r="J16" s="12"/>
      <c r="K16" s="24">
        <v>-6407103</v>
      </c>
      <c r="L16" s="25"/>
      <c r="M16" s="90"/>
      <c r="N16" s="91"/>
      <c r="O16" s="24">
        <v>-6407103</v>
      </c>
      <c r="P16" s="30"/>
      <c r="Q16" s="27" t="s">
        <v>2</v>
      </c>
      <c r="R16" s="28"/>
      <c r="U16" s="78" t="str">
        <f t="shared" si="0"/>
        <v>-</v>
      </c>
      <c r="V16" s="78" t="s">
        <v>2</v>
      </c>
      <c r="W16" s="78" t="s">
        <v>2</v>
      </c>
      <c r="X16" s="78" t="s">
        <v>2</v>
      </c>
    </row>
    <row r="17" spans="1:24" ht="16" customHeight="1" x14ac:dyDescent="0.2">
      <c r="A17" s="5" t="s">
        <v>9</v>
      </c>
      <c r="B17" s="12"/>
      <c r="C17" s="29"/>
      <c r="D17" s="12" t="s">
        <v>10</v>
      </c>
      <c r="E17" s="12"/>
      <c r="F17" s="12"/>
      <c r="G17" s="12"/>
      <c r="H17" s="12"/>
      <c r="I17" s="12"/>
      <c r="J17" s="12"/>
      <c r="K17" s="24">
        <v>14239791</v>
      </c>
      <c r="L17" s="25"/>
      <c r="M17" s="87"/>
      <c r="N17" s="92"/>
      <c r="O17" s="24">
        <v>14239791</v>
      </c>
      <c r="P17" s="30"/>
      <c r="Q17" s="27" t="str">
        <f>IF(COUNTIF(Q18:Q19,"-")=COUNTA(Q18:Q19),"-",SUM(Q18:Q19))</f>
        <v>-</v>
      </c>
      <c r="R17" s="30"/>
      <c r="U17" s="78" t="str">
        <f t="shared" si="0"/>
        <v>-</v>
      </c>
      <c r="V17" s="78" t="s">
        <v>2</v>
      </c>
      <c r="W17" s="78" t="str">
        <f>IF(COUNTIF(W18:W19,"-")=COUNTA(W18:W19),"-",SUM(W18:W19))</f>
        <v>-</v>
      </c>
      <c r="X17" s="78" t="s">
        <v>2</v>
      </c>
    </row>
    <row r="18" spans="1:24" ht="16" customHeight="1" x14ac:dyDescent="0.2">
      <c r="A18" s="5" t="s">
        <v>11</v>
      </c>
      <c r="B18" s="12"/>
      <c r="C18" s="31"/>
      <c r="D18" s="12"/>
      <c r="E18" s="32" t="s">
        <v>12</v>
      </c>
      <c r="F18" s="32"/>
      <c r="G18" s="32"/>
      <c r="H18" s="32"/>
      <c r="I18" s="32"/>
      <c r="J18" s="12"/>
      <c r="K18" s="24">
        <v>14239791</v>
      </c>
      <c r="L18" s="25"/>
      <c r="M18" s="87"/>
      <c r="N18" s="92"/>
      <c r="O18" s="24">
        <v>14239791</v>
      </c>
      <c r="P18" s="30"/>
      <c r="Q18" s="27" t="s">
        <v>2</v>
      </c>
      <c r="R18" s="30"/>
      <c r="U18" s="78" t="str">
        <f t="shared" si="0"/>
        <v>-</v>
      </c>
      <c r="V18" s="78" t="s">
        <v>2</v>
      </c>
      <c r="W18" s="78" t="s">
        <v>2</v>
      </c>
      <c r="X18" s="78" t="s">
        <v>2</v>
      </c>
    </row>
    <row r="19" spans="1:24" ht="16" customHeight="1" x14ac:dyDescent="0.2">
      <c r="A19" s="5" t="s">
        <v>13</v>
      </c>
      <c r="B19" s="12"/>
      <c r="C19" s="33"/>
      <c r="D19" s="34"/>
      <c r="E19" s="34" t="s">
        <v>14</v>
      </c>
      <c r="F19" s="34"/>
      <c r="G19" s="34"/>
      <c r="H19" s="34"/>
      <c r="I19" s="34"/>
      <c r="J19" s="35"/>
      <c r="K19" s="79">
        <v>0</v>
      </c>
      <c r="L19" s="37"/>
      <c r="M19" s="93"/>
      <c r="N19" s="94"/>
      <c r="O19" s="36">
        <v>0</v>
      </c>
      <c r="P19" s="40"/>
      <c r="Q19" s="39" t="s">
        <v>2</v>
      </c>
      <c r="R19" s="40"/>
      <c r="U19" s="78" t="str">
        <f t="shared" si="0"/>
        <v>-</v>
      </c>
      <c r="V19" s="78" t="s">
        <v>2</v>
      </c>
      <c r="W19" s="78" t="s">
        <v>2</v>
      </c>
      <c r="X19" s="78" t="s">
        <v>2</v>
      </c>
    </row>
    <row r="20" spans="1:24" ht="16" customHeight="1" x14ac:dyDescent="0.2">
      <c r="A20" s="5" t="s">
        <v>15</v>
      </c>
      <c r="B20" s="12"/>
      <c r="C20" s="41"/>
      <c r="D20" s="42" t="s">
        <v>16</v>
      </c>
      <c r="E20" s="43"/>
      <c r="F20" s="42"/>
      <c r="G20" s="42"/>
      <c r="H20" s="42"/>
      <c r="I20" s="42"/>
      <c r="J20" s="44"/>
      <c r="K20" s="45">
        <v>7832688</v>
      </c>
      <c r="L20" s="46"/>
      <c r="M20" s="95"/>
      <c r="N20" s="96"/>
      <c r="O20" s="45">
        <v>7832688</v>
      </c>
      <c r="P20" s="48"/>
      <c r="Q20" s="47" t="str">
        <f>IF(COUNTIF(Q16:Q17,"-")=COUNTA(Q16:Q17),"-",SUM(Q16:Q17))</f>
        <v>-</v>
      </c>
      <c r="R20" s="48"/>
      <c r="U20" s="78" t="str">
        <f t="shared" si="0"/>
        <v>-</v>
      </c>
      <c r="V20" s="78" t="s">
        <v>2</v>
      </c>
      <c r="W20" s="78" t="str">
        <f>IF(COUNTIF(W16:W17,"-")=COUNTA(W16:W17),"-",SUM(W16:W17))</f>
        <v>-</v>
      </c>
      <c r="X20" s="78" t="s">
        <v>2</v>
      </c>
    </row>
    <row r="21" spans="1:24" ht="16" customHeight="1" x14ac:dyDescent="0.2">
      <c r="A21" s="5" t="s">
        <v>17</v>
      </c>
      <c r="B21" s="12"/>
      <c r="C21" s="4"/>
      <c r="D21" s="49" t="s">
        <v>39</v>
      </c>
      <c r="E21" s="49"/>
      <c r="F21" s="49"/>
      <c r="G21" s="32"/>
      <c r="H21" s="32"/>
      <c r="I21" s="32"/>
      <c r="J21" s="12"/>
      <c r="K21" s="83"/>
      <c r="L21" s="84"/>
      <c r="M21" s="24">
        <v>1319422</v>
      </c>
      <c r="N21" s="26"/>
      <c r="O21" s="24">
        <v>-1319422</v>
      </c>
      <c r="P21" s="30"/>
      <c r="Q21" s="97"/>
      <c r="R21" s="98"/>
      <c r="U21" s="78" t="s">
        <v>2</v>
      </c>
      <c r="V21" s="78" t="str">
        <f>IF(COUNTA(V22:V25)=COUNTIF(V22:V25,"-"),"-",SUM(V22,V24,V23,V25))</f>
        <v>-</v>
      </c>
      <c r="W21" s="78" t="str">
        <f>IF(COUNTA(W22:W25)=COUNTIF(W22:W25,"-"),"-",SUM(W22,W24,W23,W25))</f>
        <v>-</v>
      </c>
      <c r="X21" s="78" t="s">
        <v>2</v>
      </c>
    </row>
    <row r="22" spans="1:24" ht="16" customHeight="1" x14ac:dyDescent="0.2">
      <c r="A22" s="5" t="s">
        <v>18</v>
      </c>
      <c r="B22" s="12"/>
      <c r="C22" s="4"/>
      <c r="D22" s="49"/>
      <c r="E22" s="49" t="s">
        <v>19</v>
      </c>
      <c r="F22" s="32"/>
      <c r="G22" s="32"/>
      <c r="H22" s="32"/>
      <c r="I22" s="32"/>
      <c r="J22" s="12"/>
      <c r="K22" s="83"/>
      <c r="L22" s="84"/>
      <c r="M22" s="24">
        <v>0</v>
      </c>
      <c r="N22" s="26"/>
      <c r="O22" s="24">
        <v>0</v>
      </c>
      <c r="P22" s="30"/>
      <c r="Q22" s="85"/>
      <c r="R22" s="86"/>
      <c r="U22" s="78" t="s">
        <v>2</v>
      </c>
      <c r="V22" s="78" t="s">
        <v>2</v>
      </c>
      <c r="W22" s="78" t="s">
        <v>2</v>
      </c>
      <c r="X22" s="78" t="s">
        <v>2</v>
      </c>
    </row>
    <row r="23" spans="1:24" ht="16" customHeight="1" x14ac:dyDescent="0.2">
      <c r="A23" s="5" t="s">
        <v>20</v>
      </c>
      <c r="B23" s="12"/>
      <c r="C23" s="4"/>
      <c r="D23" s="49"/>
      <c r="E23" s="49" t="s">
        <v>21</v>
      </c>
      <c r="F23" s="49"/>
      <c r="G23" s="32"/>
      <c r="H23" s="32"/>
      <c r="I23" s="32"/>
      <c r="J23" s="12"/>
      <c r="K23" s="83"/>
      <c r="L23" s="84"/>
      <c r="M23" s="24">
        <v>0</v>
      </c>
      <c r="N23" s="26"/>
      <c r="O23" s="24">
        <v>0</v>
      </c>
      <c r="P23" s="30"/>
      <c r="Q23" s="85"/>
      <c r="R23" s="86"/>
      <c r="U23" s="78" t="s">
        <v>2</v>
      </c>
      <c r="V23" s="78" t="s">
        <v>2</v>
      </c>
      <c r="W23" s="78" t="s">
        <v>2</v>
      </c>
      <c r="X23" s="78" t="s">
        <v>2</v>
      </c>
    </row>
    <row r="24" spans="1:24" ht="16" customHeight="1" x14ac:dyDescent="0.2">
      <c r="A24" s="5" t="s">
        <v>22</v>
      </c>
      <c r="B24" s="12"/>
      <c r="C24" s="4"/>
      <c r="D24" s="49"/>
      <c r="E24" s="49" t="s">
        <v>23</v>
      </c>
      <c r="F24" s="49"/>
      <c r="G24" s="32"/>
      <c r="H24" s="32"/>
      <c r="I24" s="32"/>
      <c r="J24" s="12"/>
      <c r="K24" s="83"/>
      <c r="L24" s="84"/>
      <c r="M24" s="24">
        <v>1319422</v>
      </c>
      <c r="N24" s="26"/>
      <c r="O24" s="24">
        <v>-1319422</v>
      </c>
      <c r="P24" s="30"/>
      <c r="Q24" s="85"/>
      <c r="R24" s="86"/>
      <c r="U24" s="78" t="s">
        <v>2</v>
      </c>
      <c r="V24" s="78" t="s">
        <v>2</v>
      </c>
      <c r="W24" s="78" t="s">
        <v>2</v>
      </c>
      <c r="X24" s="78" t="s">
        <v>2</v>
      </c>
    </row>
    <row r="25" spans="1:24" ht="16" customHeight="1" x14ac:dyDescent="0.2">
      <c r="A25" s="5" t="s">
        <v>24</v>
      </c>
      <c r="B25" s="12"/>
      <c r="C25" s="4"/>
      <c r="D25" s="49"/>
      <c r="E25" s="49" t="s">
        <v>25</v>
      </c>
      <c r="F25" s="49"/>
      <c r="G25" s="32"/>
      <c r="H25" s="3"/>
      <c r="I25" s="32"/>
      <c r="J25" s="12"/>
      <c r="K25" s="83"/>
      <c r="L25" s="84"/>
      <c r="M25" s="24">
        <v>0</v>
      </c>
      <c r="N25" s="26"/>
      <c r="O25" s="24">
        <v>0</v>
      </c>
      <c r="P25" s="30"/>
      <c r="Q25" s="85"/>
      <c r="R25" s="86"/>
      <c r="U25" s="78" t="s">
        <v>2</v>
      </c>
      <c r="V25" s="78" t="s">
        <v>2</v>
      </c>
      <c r="W25" s="78" t="s">
        <v>2</v>
      </c>
      <c r="X25" s="78" t="s">
        <v>2</v>
      </c>
    </row>
    <row r="26" spans="1:24" ht="16" customHeight="1" x14ac:dyDescent="0.2">
      <c r="A26" s="5" t="s">
        <v>26</v>
      </c>
      <c r="B26" s="12"/>
      <c r="C26" s="4"/>
      <c r="D26" s="49" t="s">
        <v>27</v>
      </c>
      <c r="E26" s="32"/>
      <c r="F26" s="32"/>
      <c r="G26" s="32"/>
      <c r="H26" s="32"/>
      <c r="I26" s="32"/>
      <c r="J26" s="12"/>
      <c r="K26" s="24">
        <v>0</v>
      </c>
      <c r="L26" s="25"/>
      <c r="M26" s="24">
        <v>0</v>
      </c>
      <c r="N26" s="26"/>
      <c r="O26" s="87"/>
      <c r="P26" s="88"/>
      <c r="Q26" s="89"/>
      <c r="R26" s="88"/>
      <c r="U26" s="78" t="str">
        <f>IF(COUNTIF(V26:X26,"-")=COUNTA(V26:X26),"-",SUM(V26:X26))</f>
        <v>-</v>
      </c>
      <c r="V26" s="78" t="s">
        <v>2</v>
      </c>
      <c r="W26" s="78" t="s">
        <v>2</v>
      </c>
      <c r="X26" s="78" t="s">
        <v>2</v>
      </c>
    </row>
    <row r="27" spans="1:24" ht="16" customHeight="1" x14ac:dyDescent="0.2">
      <c r="A27" s="5" t="s">
        <v>28</v>
      </c>
      <c r="B27" s="12"/>
      <c r="C27" s="4"/>
      <c r="D27" s="49" t="s">
        <v>29</v>
      </c>
      <c r="E27" s="49"/>
      <c r="F27" s="32"/>
      <c r="G27" s="32"/>
      <c r="H27" s="32"/>
      <c r="I27" s="32"/>
      <c r="J27" s="12"/>
      <c r="K27" s="24">
        <v>0</v>
      </c>
      <c r="L27" s="25"/>
      <c r="M27" s="24">
        <v>0</v>
      </c>
      <c r="N27" s="26"/>
      <c r="O27" s="87"/>
      <c r="P27" s="88"/>
      <c r="Q27" s="89"/>
      <c r="R27" s="88"/>
      <c r="U27" s="78" t="str">
        <f>IF(COUNTIF(V27:X27,"-")=COUNTA(V27:X27),"-",SUM(V27:X27))</f>
        <v>-</v>
      </c>
      <c r="V27" s="78" t="s">
        <v>2</v>
      </c>
      <c r="W27" s="78" t="s">
        <v>2</v>
      </c>
      <c r="X27" s="78" t="s">
        <v>2</v>
      </c>
    </row>
    <row r="28" spans="1:24" ht="16" customHeight="1" x14ac:dyDescent="0.2">
      <c r="A28" s="5" t="s">
        <v>30</v>
      </c>
      <c r="B28" s="12"/>
      <c r="C28" s="33"/>
      <c r="D28" s="34" t="s">
        <v>3</v>
      </c>
      <c r="E28" s="34"/>
      <c r="F28" s="34"/>
      <c r="G28" s="50"/>
      <c r="H28" s="50"/>
      <c r="I28" s="50"/>
      <c r="J28" s="35"/>
      <c r="K28" s="24">
        <v>0</v>
      </c>
      <c r="L28" s="37"/>
      <c r="M28" s="24">
        <v>0</v>
      </c>
      <c r="N28" s="38"/>
      <c r="O28" s="24">
        <v>0</v>
      </c>
      <c r="P28" s="40"/>
      <c r="Q28" s="81"/>
      <c r="R28" s="82"/>
      <c r="S28" s="51"/>
      <c r="U28" s="78" t="str">
        <f>IF(COUNTIF(V28:X28,"-")=COUNTA(V28:X28),"-",SUM(V28:X28))</f>
        <v>-</v>
      </c>
      <c r="V28" s="78" t="s">
        <v>2</v>
      </c>
      <c r="W28" s="78" t="s">
        <v>2</v>
      </c>
      <c r="X28" s="78" t="s">
        <v>2</v>
      </c>
    </row>
    <row r="29" spans="1:24" ht="16" customHeight="1" thickBot="1" x14ac:dyDescent="0.25">
      <c r="A29" s="5" t="s">
        <v>31</v>
      </c>
      <c r="B29" s="12"/>
      <c r="C29" s="52"/>
      <c r="D29" s="53" t="s">
        <v>32</v>
      </c>
      <c r="E29" s="53"/>
      <c r="F29" s="54"/>
      <c r="G29" s="54"/>
      <c r="H29" s="55"/>
      <c r="I29" s="54"/>
      <c r="J29" s="56"/>
      <c r="K29" s="57">
        <v>7832688</v>
      </c>
      <c r="L29" s="58"/>
      <c r="M29" s="57">
        <v>1319422</v>
      </c>
      <c r="N29" s="59"/>
      <c r="O29" s="57">
        <v>6513266</v>
      </c>
      <c r="P29" s="76"/>
      <c r="Q29" s="60" t="e">
        <f>IF(AND(Q20="-",COUNTIF(#REF!,"-")=COUNTA(#REF!)),"-",SUM(Q20,#REF!))</f>
        <v>#REF!</v>
      </c>
      <c r="R29" s="61"/>
      <c r="S29" s="51"/>
      <c r="U29" s="78" t="str">
        <f>IF(COUNTIF(V29:X29,"-")=COUNTA(V29:X29),"-",SUM(V29:X29))</f>
        <v>-</v>
      </c>
      <c r="V29" s="78" t="str">
        <f>IF(AND(V21="-",COUNTIF(V26:V27,"-")=COUNTA(V26:V27),V28="-"),"-",SUM(V21,V26:V27,V28))</f>
        <v>-</v>
      </c>
      <c r="W29" s="78" t="str">
        <f>IF(AND(W20="-",W21="-",COUNTIF(W26:W27,"-")=COUNTA(W26:W27),W28="-"),"-",SUM(W20,W21,W26:W27,W28))</f>
        <v>-</v>
      </c>
      <c r="X29" s="78" t="s">
        <v>2</v>
      </c>
    </row>
    <row r="30" spans="1:24" ht="16" customHeight="1" thickBot="1" x14ac:dyDescent="0.25">
      <c r="A30" s="5" t="s">
        <v>33</v>
      </c>
      <c r="B30" s="12"/>
      <c r="C30" s="62" t="s">
        <v>34</v>
      </c>
      <c r="D30" s="63"/>
      <c r="E30" s="63"/>
      <c r="F30" s="63"/>
      <c r="G30" s="64"/>
      <c r="H30" s="64"/>
      <c r="I30" s="64"/>
      <c r="J30" s="65"/>
      <c r="K30" s="66">
        <v>102708934</v>
      </c>
      <c r="L30" s="67"/>
      <c r="M30" s="66">
        <v>95073514</v>
      </c>
      <c r="N30" s="68"/>
      <c r="O30" s="66">
        <v>7635420</v>
      </c>
      <c r="P30" s="77"/>
      <c r="Q30" s="69" t="e">
        <f>IF(AND(Q15="-",Q29="-"),"-",SUM(Q15,Q29))</f>
        <v>#REF!</v>
      </c>
      <c r="R30" s="70"/>
      <c r="S30" s="51"/>
      <c r="U30" s="78" t="str">
        <f>IF(COUNTIF(V30:X30,"-")=COUNTA(V30:X30),"-",SUM(V30:X30))</f>
        <v>-</v>
      </c>
      <c r="V30" s="78" t="s">
        <v>2</v>
      </c>
      <c r="W30" s="78" t="s">
        <v>2</v>
      </c>
      <c r="X30" s="78" t="s">
        <v>2</v>
      </c>
    </row>
    <row r="31" spans="1:24" ht="6.75" customHeight="1" x14ac:dyDescent="0.2">
      <c r="B31" s="12"/>
      <c r="C31" s="71"/>
      <c r="D31" s="72"/>
      <c r="E31" s="72"/>
      <c r="F31" s="72"/>
      <c r="G31" s="72"/>
      <c r="H31" s="72"/>
      <c r="I31" s="72"/>
      <c r="J31" s="72"/>
      <c r="K31" s="12"/>
      <c r="L31" s="12"/>
      <c r="M31" s="12"/>
      <c r="N31" s="12"/>
      <c r="O31" s="12"/>
      <c r="P31" s="12"/>
      <c r="Q31" s="12"/>
      <c r="R31" s="2"/>
      <c r="S31" s="51"/>
    </row>
    <row r="32" spans="1:24" ht="15.65" customHeight="1" x14ac:dyDescent="0.2">
      <c r="B32" s="12"/>
      <c r="C32" s="73"/>
      <c r="D32" s="74"/>
      <c r="F32" s="15"/>
      <c r="G32" s="10"/>
      <c r="H32" s="15"/>
      <c r="I32" s="15"/>
      <c r="J32" s="73"/>
      <c r="K32" s="12"/>
      <c r="L32" s="12"/>
      <c r="M32" s="12"/>
      <c r="N32" s="12"/>
      <c r="O32" s="12"/>
      <c r="P32" s="12"/>
      <c r="Q32" s="12"/>
      <c r="R32" s="2"/>
      <c r="S32" s="51"/>
    </row>
  </sheetData>
  <mergeCells count="28">
    <mergeCell ref="Q28:R28"/>
    <mergeCell ref="K25:L25"/>
    <mergeCell ref="Q25:R25"/>
    <mergeCell ref="O26:P26"/>
    <mergeCell ref="Q26:R26"/>
    <mergeCell ref="O27:P27"/>
    <mergeCell ref="Q27:R27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C9:R9"/>
    <mergeCell ref="C10:R10"/>
    <mergeCell ref="C11:R11"/>
    <mergeCell ref="C13:J14"/>
    <mergeCell ref="K13:L14"/>
    <mergeCell ref="M14:N14"/>
    <mergeCell ref="O14:P14"/>
    <mergeCell ref="Q14:R14"/>
  </mergeCells>
  <phoneticPr fontId="10"/>
  <pageMargins left="0.70866141732283472" right="0.70866141732283472" top="0.39370078740157477" bottom="0.39370078740157477" header="0.51181102362204722" footer="0.51181102362204722"/>
  <pageSetup paperSize="9" scale="85" orientation="portrait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2"/>
  <sheetViews>
    <sheetView showGridLines="0" topLeftCell="B1" zoomScale="85" zoomScaleNormal="85" zoomScaleSheetLayoutView="100" workbookViewId="0">
      <selection activeCell="Y19" sqref="Y19"/>
    </sheetView>
  </sheetViews>
  <sheetFormatPr defaultColWidth="9" defaultRowHeight="12.5" x14ac:dyDescent="0.2"/>
  <cols>
    <col min="1" max="1" width="0" style="5" hidden="1" customWidth="1"/>
    <col min="2" max="2" width="1.08984375" style="7" customWidth="1"/>
    <col min="3" max="3" width="1.6328125" style="7" customWidth="1"/>
    <col min="4" max="9" width="2" style="7" customWidth="1"/>
    <col min="10" max="10" width="15.36328125" style="7" customWidth="1"/>
    <col min="11" max="11" width="21.6328125" style="7" bestFit="1" customWidth="1"/>
    <col min="12" max="12" width="3" style="7" bestFit="1" customWidth="1"/>
    <col min="13" max="13" width="21.6328125" style="7" bestFit="1" customWidth="1"/>
    <col min="14" max="14" width="3" style="7" bestFit="1" customWidth="1"/>
    <col min="15" max="15" width="21.6328125" style="7" bestFit="1" customWidth="1"/>
    <col min="16" max="16" width="3" style="7" bestFit="1" customWidth="1"/>
    <col min="17" max="17" width="21.6328125" style="7" hidden="1" customWidth="1"/>
    <col min="18" max="18" width="3" style="7" hidden="1" customWidth="1"/>
    <col min="19" max="19" width="1" style="7" customWidth="1"/>
    <col min="20" max="20" width="9" style="7"/>
    <col min="21" max="24" width="0" style="7" hidden="1" customWidth="1"/>
    <col min="25" max="16384" width="9" style="7"/>
  </cols>
  <sheetData>
    <row r="1" spans="1:24" x14ac:dyDescent="0.2">
      <c r="C1" s="1" t="s">
        <v>40</v>
      </c>
    </row>
    <row r="2" spans="1:24" x14ac:dyDescent="0.2">
      <c r="C2" s="1" t="s">
        <v>55</v>
      </c>
    </row>
    <row r="3" spans="1:24" x14ac:dyDescent="0.2">
      <c r="C3" s="1" t="s">
        <v>41</v>
      </c>
    </row>
    <row r="4" spans="1:24" x14ac:dyDescent="0.2">
      <c r="C4" s="1" t="s">
        <v>47</v>
      </c>
    </row>
    <row r="5" spans="1:24" x14ac:dyDescent="0.2">
      <c r="C5" s="1" t="s">
        <v>42</v>
      </c>
    </row>
    <row r="6" spans="1:24" x14ac:dyDescent="0.2">
      <c r="C6" s="1" t="s">
        <v>43</v>
      </c>
    </row>
    <row r="7" spans="1:24" x14ac:dyDescent="0.2">
      <c r="C7" s="1" t="s">
        <v>44</v>
      </c>
    </row>
    <row r="9" spans="1:24" ht="23.5" x14ac:dyDescent="0.35">
      <c r="B9" s="6"/>
      <c r="C9" s="99" t="s">
        <v>45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24" ht="16.5" x14ac:dyDescent="0.25">
      <c r="B10" s="8"/>
      <c r="C10" s="100" t="s">
        <v>56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4" ht="16.5" x14ac:dyDescent="0.25">
      <c r="B11" s="8"/>
      <c r="C11" s="100" t="s">
        <v>57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4" ht="15.75" customHeight="1" thickBot="1" x14ac:dyDescent="0.25">
      <c r="B12" s="9"/>
      <c r="C12" s="10"/>
      <c r="D12" s="10"/>
      <c r="E12" s="10"/>
      <c r="F12" s="10"/>
      <c r="G12" s="10"/>
      <c r="H12" s="10"/>
      <c r="I12" s="10"/>
      <c r="J12" s="11"/>
      <c r="K12" s="10"/>
      <c r="L12" s="11"/>
      <c r="M12" s="10"/>
      <c r="N12" s="10"/>
      <c r="O12" s="10"/>
      <c r="P12" s="75" t="s">
        <v>0</v>
      </c>
      <c r="Q12" s="10"/>
      <c r="R12" s="11"/>
    </row>
    <row r="13" spans="1:24" ht="12.75" customHeight="1" x14ac:dyDescent="0.2">
      <c r="B13" s="12"/>
      <c r="C13" s="101" t="s">
        <v>1</v>
      </c>
      <c r="D13" s="102"/>
      <c r="E13" s="102"/>
      <c r="F13" s="102"/>
      <c r="G13" s="102"/>
      <c r="H13" s="102"/>
      <c r="I13" s="102"/>
      <c r="J13" s="103"/>
      <c r="K13" s="107" t="s">
        <v>36</v>
      </c>
      <c r="L13" s="102"/>
      <c r="M13" s="13"/>
      <c r="N13" s="13"/>
      <c r="O13" s="13"/>
      <c r="P13" s="14"/>
      <c r="Q13" s="13"/>
      <c r="R13" s="14"/>
    </row>
    <row r="14" spans="1:24" ht="29.25" customHeight="1" thickBot="1" x14ac:dyDescent="0.25">
      <c r="A14" s="5" t="s">
        <v>35</v>
      </c>
      <c r="B14" s="12"/>
      <c r="C14" s="104"/>
      <c r="D14" s="105"/>
      <c r="E14" s="105"/>
      <c r="F14" s="105"/>
      <c r="G14" s="105"/>
      <c r="H14" s="105"/>
      <c r="I14" s="105"/>
      <c r="J14" s="106"/>
      <c r="K14" s="108"/>
      <c r="L14" s="105"/>
      <c r="M14" s="109" t="s">
        <v>37</v>
      </c>
      <c r="N14" s="110"/>
      <c r="O14" s="109" t="s">
        <v>38</v>
      </c>
      <c r="P14" s="111"/>
      <c r="Q14" s="112" t="s">
        <v>4</v>
      </c>
      <c r="R14" s="111"/>
    </row>
    <row r="15" spans="1:24" ht="16" customHeight="1" x14ac:dyDescent="0.2">
      <c r="A15" s="5" t="s">
        <v>5</v>
      </c>
      <c r="B15" s="15"/>
      <c r="C15" s="16" t="s">
        <v>6</v>
      </c>
      <c r="D15" s="17"/>
      <c r="E15" s="17"/>
      <c r="F15" s="17"/>
      <c r="G15" s="17"/>
      <c r="H15" s="17"/>
      <c r="I15" s="17"/>
      <c r="J15" s="18"/>
      <c r="K15" s="19">
        <v>81912203</v>
      </c>
      <c r="L15" s="20"/>
      <c r="M15" s="19">
        <v>81065553</v>
      </c>
      <c r="N15" s="21"/>
      <c r="O15" s="19">
        <v>846650</v>
      </c>
      <c r="P15" s="23"/>
      <c r="Q15" s="22" t="s">
        <v>2</v>
      </c>
      <c r="R15" s="23"/>
      <c r="U15" s="78" t="str">
        <f t="shared" ref="U15:U20" si="0">IF(COUNTIF(V15:X15,"-")=COUNTA(V15:X15),"-",SUM(V15:X15))</f>
        <v>-</v>
      </c>
      <c r="V15" s="78" t="s">
        <v>2</v>
      </c>
      <c r="W15" s="78" t="s">
        <v>2</v>
      </c>
      <c r="X15" s="78" t="s">
        <v>2</v>
      </c>
    </row>
    <row r="16" spans="1:24" ht="16" customHeight="1" x14ac:dyDescent="0.2">
      <c r="A16" s="5" t="s">
        <v>7</v>
      </c>
      <c r="B16" s="15"/>
      <c r="C16" s="4"/>
      <c r="D16" s="2" t="s">
        <v>8</v>
      </c>
      <c r="E16" s="2"/>
      <c r="F16" s="2"/>
      <c r="G16" s="2"/>
      <c r="H16" s="2"/>
      <c r="I16" s="2"/>
      <c r="J16" s="12"/>
      <c r="K16" s="24">
        <v>-34015895</v>
      </c>
      <c r="L16" s="25"/>
      <c r="M16" s="90"/>
      <c r="N16" s="91"/>
      <c r="O16" s="24">
        <v>-34015895</v>
      </c>
      <c r="P16" s="30"/>
      <c r="Q16" s="27" t="s">
        <v>2</v>
      </c>
      <c r="R16" s="28"/>
      <c r="U16" s="78" t="str">
        <f t="shared" si="0"/>
        <v>-</v>
      </c>
      <c r="V16" s="78" t="s">
        <v>2</v>
      </c>
      <c r="W16" s="78" t="s">
        <v>2</v>
      </c>
      <c r="X16" s="78" t="s">
        <v>2</v>
      </c>
    </row>
    <row r="17" spans="1:24" ht="16" customHeight="1" x14ac:dyDescent="0.2">
      <c r="A17" s="5" t="s">
        <v>9</v>
      </c>
      <c r="B17" s="12"/>
      <c r="C17" s="29"/>
      <c r="D17" s="12" t="s">
        <v>10</v>
      </c>
      <c r="E17" s="12"/>
      <c r="F17" s="12"/>
      <c r="G17" s="12"/>
      <c r="H17" s="12"/>
      <c r="I17" s="12"/>
      <c r="J17" s="12"/>
      <c r="K17" s="24">
        <v>31121044</v>
      </c>
      <c r="L17" s="25"/>
      <c r="M17" s="87"/>
      <c r="N17" s="92"/>
      <c r="O17" s="24">
        <v>31121044</v>
      </c>
      <c r="P17" s="30"/>
      <c r="Q17" s="27" t="str">
        <f>IF(COUNTIF(Q18:Q19,"-")=COUNTA(Q18:Q19),"-",SUM(Q18:Q19))</f>
        <v>-</v>
      </c>
      <c r="R17" s="30"/>
      <c r="U17" s="78" t="str">
        <f t="shared" si="0"/>
        <v>-</v>
      </c>
      <c r="V17" s="78" t="s">
        <v>2</v>
      </c>
      <c r="W17" s="78" t="str">
        <f>IF(COUNTIF(W18:W19,"-")=COUNTA(W18:W19),"-",SUM(W18:W19))</f>
        <v>-</v>
      </c>
      <c r="X17" s="78" t="s">
        <v>2</v>
      </c>
    </row>
    <row r="18" spans="1:24" ht="16" customHeight="1" x14ac:dyDescent="0.2">
      <c r="A18" s="5" t="s">
        <v>11</v>
      </c>
      <c r="B18" s="12"/>
      <c r="C18" s="31"/>
      <c r="D18" s="12"/>
      <c r="E18" s="32" t="s">
        <v>12</v>
      </c>
      <c r="F18" s="32"/>
      <c r="G18" s="32"/>
      <c r="H18" s="32"/>
      <c r="I18" s="32"/>
      <c r="J18" s="12"/>
      <c r="K18" s="24">
        <v>31121044</v>
      </c>
      <c r="L18" s="25"/>
      <c r="M18" s="87"/>
      <c r="N18" s="92"/>
      <c r="O18" s="24">
        <v>31121044</v>
      </c>
      <c r="P18" s="30"/>
      <c r="Q18" s="27" t="s">
        <v>2</v>
      </c>
      <c r="R18" s="30"/>
      <c r="U18" s="78" t="str">
        <f t="shared" si="0"/>
        <v>-</v>
      </c>
      <c r="V18" s="78" t="s">
        <v>2</v>
      </c>
      <c r="W18" s="78" t="s">
        <v>2</v>
      </c>
      <c r="X18" s="78" t="s">
        <v>2</v>
      </c>
    </row>
    <row r="19" spans="1:24" ht="16" customHeight="1" x14ac:dyDescent="0.2">
      <c r="A19" s="5" t="s">
        <v>13</v>
      </c>
      <c r="B19" s="12"/>
      <c r="C19" s="33"/>
      <c r="D19" s="34"/>
      <c r="E19" s="34" t="s">
        <v>14</v>
      </c>
      <c r="F19" s="34"/>
      <c r="G19" s="34"/>
      <c r="H19" s="34"/>
      <c r="I19" s="34"/>
      <c r="J19" s="35"/>
      <c r="K19" s="36">
        <v>0</v>
      </c>
      <c r="L19" s="37"/>
      <c r="M19" s="93"/>
      <c r="N19" s="94"/>
      <c r="O19" s="36">
        <v>0</v>
      </c>
      <c r="P19" s="40"/>
      <c r="Q19" s="39" t="s">
        <v>2</v>
      </c>
      <c r="R19" s="40"/>
      <c r="U19" s="78" t="str">
        <f t="shared" si="0"/>
        <v>-</v>
      </c>
      <c r="V19" s="78" t="s">
        <v>2</v>
      </c>
      <c r="W19" s="78" t="s">
        <v>2</v>
      </c>
      <c r="X19" s="78" t="s">
        <v>2</v>
      </c>
    </row>
    <row r="20" spans="1:24" ht="16" customHeight="1" x14ac:dyDescent="0.2">
      <c r="A20" s="5" t="s">
        <v>15</v>
      </c>
      <c r="B20" s="12"/>
      <c r="C20" s="41"/>
      <c r="D20" s="42" t="s">
        <v>16</v>
      </c>
      <c r="E20" s="43"/>
      <c r="F20" s="42"/>
      <c r="G20" s="42"/>
      <c r="H20" s="42"/>
      <c r="I20" s="42"/>
      <c r="J20" s="44"/>
      <c r="K20" s="45">
        <v>-2894851</v>
      </c>
      <c r="L20" s="46"/>
      <c r="M20" s="95"/>
      <c r="N20" s="96"/>
      <c r="O20" s="45">
        <v>-2894851</v>
      </c>
      <c r="P20" s="48"/>
      <c r="Q20" s="47" t="str">
        <f>IF(COUNTIF(Q16:Q17,"-")=COUNTA(Q16:Q17),"-",SUM(Q16:Q17))</f>
        <v>-</v>
      </c>
      <c r="R20" s="48"/>
      <c r="U20" s="78" t="str">
        <f t="shared" si="0"/>
        <v>-</v>
      </c>
      <c r="V20" s="78" t="s">
        <v>2</v>
      </c>
      <c r="W20" s="78" t="str">
        <f>IF(COUNTIF(W16:W17,"-")=COUNTA(W16:W17),"-",SUM(W16:W17))</f>
        <v>-</v>
      </c>
      <c r="X20" s="78" t="s">
        <v>2</v>
      </c>
    </row>
    <row r="21" spans="1:24" ht="16" customHeight="1" x14ac:dyDescent="0.2">
      <c r="A21" s="5" t="s">
        <v>17</v>
      </c>
      <c r="B21" s="12"/>
      <c r="C21" s="4"/>
      <c r="D21" s="49" t="s">
        <v>39</v>
      </c>
      <c r="E21" s="49"/>
      <c r="F21" s="49"/>
      <c r="G21" s="32"/>
      <c r="H21" s="32"/>
      <c r="I21" s="32"/>
      <c r="J21" s="12"/>
      <c r="K21" s="83"/>
      <c r="L21" s="84"/>
      <c r="M21" s="24">
        <v>-3120601</v>
      </c>
      <c r="N21" s="26"/>
      <c r="O21" s="24">
        <v>3120601</v>
      </c>
      <c r="P21" s="30"/>
      <c r="Q21" s="97"/>
      <c r="R21" s="98"/>
      <c r="U21" s="78" t="s">
        <v>2</v>
      </c>
      <c r="V21" s="78" t="str">
        <f>IF(COUNTA(V22:V25)=COUNTIF(V22:V25,"-"),"-",SUM(V22,V24,V23,V25))</f>
        <v>-</v>
      </c>
      <c r="W21" s="78" t="str">
        <f>IF(COUNTA(W22:W25)=COUNTIF(W22:W25,"-"),"-",SUM(W22,W24,W23,W25))</f>
        <v>-</v>
      </c>
      <c r="X21" s="78" t="s">
        <v>2</v>
      </c>
    </row>
    <row r="22" spans="1:24" ht="16" customHeight="1" x14ac:dyDescent="0.2">
      <c r="A22" s="5" t="s">
        <v>18</v>
      </c>
      <c r="B22" s="12"/>
      <c r="C22" s="4"/>
      <c r="D22" s="49"/>
      <c r="E22" s="49" t="s">
        <v>19</v>
      </c>
      <c r="F22" s="32"/>
      <c r="G22" s="32"/>
      <c r="H22" s="32"/>
      <c r="I22" s="32"/>
      <c r="J22" s="12"/>
      <c r="K22" s="83"/>
      <c r="L22" s="84"/>
      <c r="M22" s="24">
        <v>0</v>
      </c>
      <c r="N22" s="26"/>
      <c r="O22" s="24">
        <v>0</v>
      </c>
      <c r="P22" s="30"/>
      <c r="Q22" s="85"/>
      <c r="R22" s="86"/>
      <c r="U22" s="78" t="s">
        <v>2</v>
      </c>
      <c r="V22" s="78" t="s">
        <v>2</v>
      </c>
      <c r="W22" s="78" t="s">
        <v>2</v>
      </c>
      <c r="X22" s="78" t="s">
        <v>2</v>
      </c>
    </row>
    <row r="23" spans="1:24" ht="16" customHeight="1" x14ac:dyDescent="0.2">
      <c r="A23" s="5" t="s">
        <v>20</v>
      </c>
      <c r="B23" s="12"/>
      <c r="C23" s="4"/>
      <c r="D23" s="49"/>
      <c r="E23" s="49" t="s">
        <v>21</v>
      </c>
      <c r="F23" s="49"/>
      <c r="G23" s="32"/>
      <c r="H23" s="32"/>
      <c r="I23" s="32"/>
      <c r="J23" s="12"/>
      <c r="K23" s="83"/>
      <c r="L23" s="84"/>
      <c r="M23" s="24">
        <v>0</v>
      </c>
      <c r="N23" s="26"/>
      <c r="O23" s="24">
        <v>0</v>
      </c>
      <c r="P23" s="30"/>
      <c r="Q23" s="85"/>
      <c r="R23" s="86"/>
      <c r="U23" s="78" t="s">
        <v>2</v>
      </c>
      <c r="V23" s="78" t="s">
        <v>2</v>
      </c>
      <c r="W23" s="78" t="s">
        <v>2</v>
      </c>
      <c r="X23" s="78" t="s">
        <v>2</v>
      </c>
    </row>
    <row r="24" spans="1:24" ht="16" customHeight="1" x14ac:dyDescent="0.2">
      <c r="A24" s="5" t="s">
        <v>22</v>
      </c>
      <c r="B24" s="12"/>
      <c r="C24" s="4"/>
      <c r="D24" s="49"/>
      <c r="E24" s="49" t="s">
        <v>23</v>
      </c>
      <c r="F24" s="49"/>
      <c r="G24" s="32"/>
      <c r="H24" s="32"/>
      <c r="I24" s="32"/>
      <c r="J24" s="12"/>
      <c r="K24" s="83"/>
      <c r="L24" s="84"/>
      <c r="M24" s="24">
        <v>1879399</v>
      </c>
      <c r="N24" s="26"/>
      <c r="O24" s="24">
        <v>-1879399</v>
      </c>
      <c r="P24" s="30"/>
      <c r="Q24" s="85"/>
      <c r="R24" s="86"/>
      <c r="U24" s="78" t="s">
        <v>2</v>
      </c>
      <c r="V24" s="78" t="s">
        <v>2</v>
      </c>
      <c r="W24" s="78" t="s">
        <v>2</v>
      </c>
      <c r="X24" s="78" t="s">
        <v>2</v>
      </c>
    </row>
    <row r="25" spans="1:24" ht="16" customHeight="1" x14ac:dyDescent="0.2">
      <c r="A25" s="5" t="s">
        <v>24</v>
      </c>
      <c r="B25" s="12"/>
      <c r="C25" s="4"/>
      <c r="D25" s="49"/>
      <c r="E25" s="49" t="s">
        <v>25</v>
      </c>
      <c r="F25" s="49"/>
      <c r="G25" s="32"/>
      <c r="H25" s="3"/>
      <c r="I25" s="32"/>
      <c r="J25" s="12"/>
      <c r="K25" s="83"/>
      <c r="L25" s="84"/>
      <c r="M25" s="24">
        <v>5000000</v>
      </c>
      <c r="N25" s="26"/>
      <c r="O25" s="24">
        <v>-5000000</v>
      </c>
      <c r="P25" s="30"/>
      <c r="Q25" s="85"/>
      <c r="R25" s="86"/>
      <c r="U25" s="78" t="s">
        <v>2</v>
      </c>
      <c r="V25" s="78" t="s">
        <v>2</v>
      </c>
      <c r="W25" s="78" t="s">
        <v>2</v>
      </c>
      <c r="X25" s="78" t="s">
        <v>2</v>
      </c>
    </row>
    <row r="26" spans="1:24" ht="16" customHeight="1" x14ac:dyDescent="0.2">
      <c r="A26" s="5" t="s">
        <v>26</v>
      </c>
      <c r="B26" s="12"/>
      <c r="C26" s="4"/>
      <c r="D26" s="49" t="s">
        <v>27</v>
      </c>
      <c r="E26" s="32"/>
      <c r="F26" s="32"/>
      <c r="G26" s="32"/>
      <c r="H26" s="32"/>
      <c r="I26" s="32"/>
      <c r="J26" s="12"/>
      <c r="K26" s="24">
        <v>0</v>
      </c>
      <c r="L26" s="25"/>
      <c r="M26" s="24">
        <v>0</v>
      </c>
      <c r="N26" s="26"/>
      <c r="O26" s="87"/>
      <c r="P26" s="88"/>
      <c r="Q26" s="89"/>
      <c r="R26" s="88"/>
      <c r="U26" s="78" t="str">
        <f>IF(COUNTIF(V26:X26,"-")=COUNTA(V26:X26),"-",SUM(V26:X26))</f>
        <v>-</v>
      </c>
      <c r="V26" s="78" t="s">
        <v>2</v>
      </c>
      <c r="W26" s="78" t="s">
        <v>2</v>
      </c>
      <c r="X26" s="78" t="s">
        <v>2</v>
      </c>
    </row>
    <row r="27" spans="1:24" ht="16" customHeight="1" x14ac:dyDescent="0.2">
      <c r="A27" s="5" t="s">
        <v>28</v>
      </c>
      <c r="B27" s="12"/>
      <c r="C27" s="4"/>
      <c r="D27" s="49" t="s">
        <v>29</v>
      </c>
      <c r="E27" s="49"/>
      <c r="F27" s="32"/>
      <c r="G27" s="32"/>
      <c r="H27" s="32"/>
      <c r="I27" s="32"/>
      <c r="J27" s="12"/>
      <c r="K27" s="24">
        <v>0</v>
      </c>
      <c r="L27" s="25"/>
      <c r="M27" s="24">
        <v>0</v>
      </c>
      <c r="N27" s="26"/>
      <c r="O27" s="87"/>
      <c r="P27" s="88"/>
      <c r="Q27" s="89"/>
      <c r="R27" s="88"/>
      <c r="U27" s="78" t="str">
        <f>IF(COUNTIF(V27:X27,"-")=COUNTA(V27:X27),"-",SUM(V27:X27))</f>
        <v>-</v>
      </c>
      <c r="V27" s="78" t="s">
        <v>2</v>
      </c>
      <c r="W27" s="78" t="s">
        <v>2</v>
      </c>
      <c r="X27" s="78" t="s">
        <v>2</v>
      </c>
    </row>
    <row r="28" spans="1:24" ht="16" customHeight="1" x14ac:dyDescent="0.2">
      <c r="A28" s="5" t="s">
        <v>30</v>
      </c>
      <c r="B28" s="12"/>
      <c r="C28" s="33"/>
      <c r="D28" s="34" t="s">
        <v>3</v>
      </c>
      <c r="E28" s="34"/>
      <c r="F28" s="34"/>
      <c r="G28" s="50"/>
      <c r="H28" s="50"/>
      <c r="I28" s="50"/>
      <c r="J28" s="35"/>
      <c r="K28" s="24">
        <v>0</v>
      </c>
      <c r="L28" s="37"/>
      <c r="M28" s="24">
        <v>0</v>
      </c>
      <c r="N28" s="38"/>
      <c r="O28" s="24">
        <v>0</v>
      </c>
      <c r="P28" s="40"/>
      <c r="Q28" s="81"/>
      <c r="R28" s="82"/>
      <c r="S28" s="51"/>
      <c r="U28" s="78" t="str">
        <f>IF(COUNTIF(V28:X28,"-")=COUNTA(V28:X28),"-",SUM(V28:X28))</f>
        <v>-</v>
      </c>
      <c r="V28" s="78" t="s">
        <v>2</v>
      </c>
      <c r="W28" s="78" t="s">
        <v>2</v>
      </c>
      <c r="X28" s="78" t="s">
        <v>2</v>
      </c>
    </row>
    <row r="29" spans="1:24" ht="16" customHeight="1" thickBot="1" x14ac:dyDescent="0.25">
      <c r="A29" s="5" t="s">
        <v>31</v>
      </c>
      <c r="B29" s="12"/>
      <c r="C29" s="52"/>
      <c r="D29" s="53" t="s">
        <v>32</v>
      </c>
      <c r="E29" s="53"/>
      <c r="F29" s="54"/>
      <c r="G29" s="54"/>
      <c r="H29" s="55"/>
      <c r="I29" s="54"/>
      <c r="J29" s="56"/>
      <c r="K29" s="57">
        <v>-2894851</v>
      </c>
      <c r="L29" s="58"/>
      <c r="M29" s="57">
        <v>-3120601</v>
      </c>
      <c r="N29" s="59"/>
      <c r="O29" s="57">
        <v>225750</v>
      </c>
      <c r="P29" s="76"/>
      <c r="Q29" s="60" t="e">
        <f>IF(AND(Q20="-",COUNTIF(#REF!,"-")=COUNTA(#REF!)),"-",SUM(Q20,#REF!))</f>
        <v>#REF!</v>
      </c>
      <c r="R29" s="61"/>
      <c r="S29" s="51"/>
      <c r="U29" s="78" t="str">
        <f>IF(COUNTIF(V29:X29,"-")=COUNTA(V29:X29),"-",SUM(V29:X29))</f>
        <v>-</v>
      </c>
      <c r="V29" s="78" t="str">
        <f>IF(AND(V21="-",COUNTIF(V26:V27,"-")=COUNTA(V26:V27),V28="-"),"-",SUM(V21,V26:V27,V28))</f>
        <v>-</v>
      </c>
      <c r="W29" s="78" t="str">
        <f>IF(AND(W20="-",W21="-",COUNTIF(W26:W27,"-")=COUNTA(W26:W27),W28="-"),"-",SUM(W20,W21,W26:W27,W28))</f>
        <v>-</v>
      </c>
      <c r="X29" s="78" t="s">
        <v>2</v>
      </c>
    </row>
    <row r="30" spans="1:24" ht="16" customHeight="1" thickBot="1" x14ac:dyDescent="0.25">
      <c r="A30" s="5" t="s">
        <v>33</v>
      </c>
      <c r="B30" s="12"/>
      <c r="C30" s="62" t="s">
        <v>34</v>
      </c>
      <c r="D30" s="63"/>
      <c r="E30" s="63"/>
      <c r="F30" s="63"/>
      <c r="G30" s="64"/>
      <c r="H30" s="64"/>
      <c r="I30" s="64"/>
      <c r="J30" s="65"/>
      <c r="K30" s="66">
        <v>79017352</v>
      </c>
      <c r="L30" s="67"/>
      <c r="M30" s="66">
        <v>77944952</v>
      </c>
      <c r="N30" s="68"/>
      <c r="O30" s="66">
        <v>1072400</v>
      </c>
      <c r="P30" s="77"/>
      <c r="Q30" s="69" t="e">
        <f>IF(AND(Q15="-",Q29="-"),"-",SUM(Q15,Q29))</f>
        <v>#REF!</v>
      </c>
      <c r="R30" s="70"/>
      <c r="S30" s="51"/>
      <c r="U30" s="78" t="str">
        <f>IF(COUNTIF(V30:X30,"-")=COUNTA(V30:X30),"-",SUM(V30:X30))</f>
        <v>-</v>
      </c>
      <c r="V30" s="78" t="s">
        <v>2</v>
      </c>
      <c r="W30" s="78" t="s">
        <v>2</v>
      </c>
      <c r="X30" s="78" t="s">
        <v>2</v>
      </c>
    </row>
    <row r="31" spans="1:24" ht="6.75" customHeight="1" x14ac:dyDescent="0.2">
      <c r="B31" s="12"/>
      <c r="C31" s="71"/>
      <c r="D31" s="72"/>
      <c r="E31" s="72"/>
      <c r="F31" s="72"/>
      <c r="G31" s="72"/>
      <c r="H31" s="72"/>
      <c r="I31" s="72"/>
      <c r="J31" s="72"/>
      <c r="K31" s="12"/>
      <c r="L31" s="12"/>
      <c r="M31" s="12"/>
      <c r="N31" s="12"/>
      <c r="O31" s="12"/>
      <c r="P31" s="12"/>
      <c r="Q31" s="12"/>
      <c r="R31" s="2"/>
      <c r="S31" s="51"/>
    </row>
    <row r="32" spans="1:24" ht="15.65" customHeight="1" x14ac:dyDescent="0.2">
      <c r="B32" s="12"/>
      <c r="C32" s="73"/>
      <c r="D32" s="74"/>
      <c r="F32" s="15"/>
      <c r="G32" s="10"/>
      <c r="H32" s="15"/>
      <c r="I32" s="15"/>
      <c r="J32" s="73"/>
      <c r="K32" s="12"/>
      <c r="L32" s="12"/>
      <c r="M32" s="12"/>
      <c r="N32" s="12"/>
      <c r="O32" s="12"/>
      <c r="P32" s="12"/>
      <c r="Q32" s="12"/>
      <c r="R32" s="2"/>
      <c r="S32" s="51"/>
    </row>
  </sheetData>
  <mergeCells count="28">
    <mergeCell ref="Q28:R28"/>
    <mergeCell ref="K25:L25"/>
    <mergeCell ref="Q25:R25"/>
    <mergeCell ref="O26:P26"/>
    <mergeCell ref="Q26:R26"/>
    <mergeCell ref="O27:P27"/>
    <mergeCell ref="Q27:R27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C9:R9"/>
    <mergeCell ref="C10:R10"/>
    <mergeCell ref="C11:R11"/>
    <mergeCell ref="C13:J14"/>
    <mergeCell ref="K13:L14"/>
    <mergeCell ref="M14:N14"/>
    <mergeCell ref="O14:P14"/>
    <mergeCell ref="Q14:R14"/>
  </mergeCells>
  <phoneticPr fontId="10"/>
  <pageMargins left="0.70866141732283472" right="0.70866141732283472" top="0.39370078740157477" bottom="0.39370078740157477" header="0.51181102362204722" footer="0.51181102362204722"/>
  <pageSetup paperSize="9" scale="85" orientation="portrait" horizontalDpi="4294967293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32"/>
  <sheetViews>
    <sheetView showGridLines="0" topLeftCell="B7" zoomScale="85" zoomScaleNormal="85" zoomScaleSheetLayoutView="100" workbookViewId="0">
      <selection activeCell="O33" sqref="M33:O33"/>
    </sheetView>
  </sheetViews>
  <sheetFormatPr defaultColWidth="9" defaultRowHeight="12.5" x14ac:dyDescent="0.2"/>
  <cols>
    <col min="1" max="1" width="0" style="5" hidden="1" customWidth="1"/>
    <col min="2" max="2" width="1.08984375" style="7" customWidth="1"/>
    <col min="3" max="3" width="1.6328125" style="7" customWidth="1"/>
    <col min="4" max="9" width="2" style="7" customWidth="1"/>
    <col min="10" max="10" width="15.36328125" style="7" customWidth="1"/>
    <col min="11" max="11" width="21.6328125" style="7" bestFit="1" customWidth="1"/>
    <col min="12" max="12" width="3" style="7" bestFit="1" customWidth="1"/>
    <col min="13" max="13" width="21.6328125" style="7" bestFit="1" customWidth="1"/>
    <col min="14" max="14" width="3" style="7" bestFit="1" customWidth="1"/>
    <col min="15" max="15" width="21.6328125" style="7" bestFit="1" customWidth="1"/>
    <col min="16" max="16" width="3" style="7" bestFit="1" customWidth="1"/>
    <col min="17" max="17" width="21.6328125" style="7" hidden="1" customWidth="1"/>
    <col min="18" max="18" width="3" style="7" hidden="1" customWidth="1"/>
    <col min="19" max="19" width="1" style="7" customWidth="1"/>
    <col min="20" max="20" width="9" style="7"/>
    <col min="21" max="24" width="0" style="7" hidden="1" customWidth="1"/>
    <col min="25" max="16384" width="9" style="7"/>
  </cols>
  <sheetData>
    <row r="1" spans="1:24" x14ac:dyDescent="0.2">
      <c r="C1" s="1" t="s">
        <v>40</v>
      </c>
    </row>
    <row r="2" spans="1:24" x14ac:dyDescent="0.2">
      <c r="C2" s="1" t="s">
        <v>55</v>
      </c>
    </row>
    <row r="3" spans="1:24" x14ac:dyDescent="0.2">
      <c r="C3" s="1" t="s">
        <v>41</v>
      </c>
    </row>
    <row r="4" spans="1:24" x14ac:dyDescent="0.2">
      <c r="C4" s="1" t="s">
        <v>49</v>
      </c>
    </row>
    <row r="5" spans="1:24" x14ac:dyDescent="0.2">
      <c r="C5" s="1" t="s">
        <v>42</v>
      </c>
    </row>
    <row r="6" spans="1:24" x14ac:dyDescent="0.2">
      <c r="C6" s="1" t="s">
        <v>43</v>
      </c>
    </row>
    <row r="7" spans="1:24" x14ac:dyDescent="0.2">
      <c r="C7" s="1" t="s">
        <v>44</v>
      </c>
    </row>
    <row r="9" spans="1:24" ht="23.5" x14ac:dyDescent="0.35">
      <c r="B9" s="6"/>
      <c r="C9" s="99" t="s">
        <v>45</v>
      </c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</row>
    <row r="10" spans="1:24" ht="16.5" x14ac:dyDescent="0.25">
      <c r="B10" s="8"/>
      <c r="C10" s="100" t="s">
        <v>56</v>
      </c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</row>
    <row r="11" spans="1:24" ht="16.5" x14ac:dyDescent="0.25">
      <c r="B11" s="8"/>
      <c r="C11" s="100" t="s">
        <v>57</v>
      </c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</row>
    <row r="12" spans="1:24" ht="15.75" customHeight="1" thickBot="1" x14ac:dyDescent="0.25">
      <c r="B12" s="9"/>
      <c r="C12" s="10"/>
      <c r="D12" s="10"/>
      <c r="E12" s="10"/>
      <c r="F12" s="10"/>
      <c r="G12" s="10"/>
      <c r="H12" s="10"/>
      <c r="I12" s="10"/>
      <c r="J12" s="11"/>
      <c r="K12" s="10"/>
      <c r="L12" s="11"/>
      <c r="M12" s="10"/>
      <c r="N12" s="10"/>
      <c r="O12" s="10"/>
      <c r="P12" s="75" t="s">
        <v>0</v>
      </c>
      <c r="Q12" s="10"/>
      <c r="R12" s="11"/>
    </row>
    <row r="13" spans="1:24" ht="12.75" customHeight="1" x14ac:dyDescent="0.2">
      <c r="B13" s="12"/>
      <c r="C13" s="101" t="s">
        <v>1</v>
      </c>
      <c r="D13" s="102"/>
      <c r="E13" s="102"/>
      <c r="F13" s="102"/>
      <c r="G13" s="102"/>
      <c r="H13" s="102"/>
      <c r="I13" s="102"/>
      <c r="J13" s="103"/>
      <c r="K13" s="107" t="s">
        <v>36</v>
      </c>
      <c r="L13" s="102"/>
      <c r="M13" s="13"/>
      <c r="N13" s="13"/>
      <c r="O13" s="13"/>
      <c r="P13" s="14"/>
      <c r="Q13" s="13"/>
      <c r="R13" s="14"/>
    </row>
    <row r="14" spans="1:24" ht="29.25" customHeight="1" thickBot="1" x14ac:dyDescent="0.25">
      <c r="A14" s="5" t="s">
        <v>35</v>
      </c>
      <c r="B14" s="12"/>
      <c r="C14" s="104"/>
      <c r="D14" s="105"/>
      <c r="E14" s="105"/>
      <c r="F14" s="105"/>
      <c r="G14" s="105"/>
      <c r="H14" s="105"/>
      <c r="I14" s="105"/>
      <c r="J14" s="106"/>
      <c r="K14" s="108"/>
      <c r="L14" s="105"/>
      <c r="M14" s="109" t="s">
        <v>37</v>
      </c>
      <c r="N14" s="110"/>
      <c r="O14" s="109" t="s">
        <v>38</v>
      </c>
      <c r="P14" s="111"/>
      <c r="Q14" s="112" t="s">
        <v>4</v>
      </c>
      <c r="R14" s="111"/>
    </row>
    <row r="15" spans="1:24" ht="16" customHeight="1" x14ac:dyDescent="0.2">
      <c r="A15" s="5" t="s">
        <v>5</v>
      </c>
      <c r="B15" s="15"/>
      <c r="C15" s="16" t="s">
        <v>6</v>
      </c>
      <c r="D15" s="17"/>
      <c r="E15" s="17"/>
      <c r="F15" s="17"/>
      <c r="G15" s="17"/>
      <c r="H15" s="17"/>
      <c r="I15" s="17"/>
      <c r="J15" s="18"/>
      <c r="K15" s="19">
        <v>1274972994</v>
      </c>
      <c r="L15" s="20"/>
      <c r="M15" s="19">
        <v>1459332096</v>
      </c>
      <c r="N15" s="21"/>
      <c r="O15" s="19">
        <v>-184359102</v>
      </c>
      <c r="P15" s="23"/>
      <c r="Q15" s="22" t="s">
        <v>2</v>
      </c>
      <c r="R15" s="23"/>
      <c r="U15" s="78" t="str">
        <f t="shared" ref="U15:U20" si="0">IF(COUNTIF(V15:X15,"-")=COUNTA(V15:X15),"-",SUM(V15:X15))</f>
        <v>-</v>
      </c>
      <c r="V15" s="78" t="s">
        <v>2</v>
      </c>
      <c r="W15" s="78" t="s">
        <v>2</v>
      </c>
      <c r="X15" s="78" t="s">
        <v>2</v>
      </c>
    </row>
    <row r="16" spans="1:24" ht="16" customHeight="1" x14ac:dyDescent="0.2">
      <c r="A16" s="5" t="s">
        <v>7</v>
      </c>
      <c r="B16" s="15"/>
      <c r="C16" s="4"/>
      <c r="D16" s="2" t="s">
        <v>8</v>
      </c>
      <c r="E16" s="2"/>
      <c r="F16" s="2"/>
      <c r="G16" s="2"/>
      <c r="H16" s="2"/>
      <c r="I16" s="2"/>
      <c r="J16" s="12"/>
      <c r="K16" s="24">
        <v>-6608370</v>
      </c>
      <c r="L16" s="25"/>
      <c r="M16" s="90"/>
      <c r="N16" s="91"/>
      <c r="O16" s="24">
        <v>-6608370</v>
      </c>
      <c r="P16" s="30"/>
      <c r="Q16" s="27" t="s">
        <v>2</v>
      </c>
      <c r="R16" s="28"/>
      <c r="U16" s="78" t="str">
        <f t="shared" si="0"/>
        <v>-</v>
      </c>
      <c r="V16" s="78" t="s">
        <v>2</v>
      </c>
      <c r="W16" s="78" t="s">
        <v>2</v>
      </c>
      <c r="X16" s="78" t="s">
        <v>2</v>
      </c>
    </row>
    <row r="17" spans="1:24" ht="16" customHeight="1" x14ac:dyDescent="0.2">
      <c r="A17" s="5" t="s">
        <v>9</v>
      </c>
      <c r="B17" s="12"/>
      <c r="C17" s="29"/>
      <c r="D17" s="12" t="s">
        <v>10</v>
      </c>
      <c r="E17" s="12"/>
      <c r="F17" s="12"/>
      <c r="G17" s="12"/>
      <c r="H17" s="12"/>
      <c r="I17" s="12"/>
      <c r="J17" s="12"/>
      <c r="K17" s="24">
        <v>4000000</v>
      </c>
      <c r="L17" s="25"/>
      <c r="M17" s="87"/>
      <c r="N17" s="92"/>
      <c r="O17" s="24">
        <v>4000000</v>
      </c>
      <c r="P17" s="30"/>
      <c r="Q17" s="27" t="str">
        <f>IF(COUNTIF(Q18:Q19,"-")=COUNTA(Q18:Q19),"-",SUM(Q18:Q19))</f>
        <v>-</v>
      </c>
      <c r="R17" s="30"/>
      <c r="U17" s="78" t="str">
        <f t="shared" si="0"/>
        <v>-</v>
      </c>
      <c r="V17" s="78" t="s">
        <v>2</v>
      </c>
      <c r="W17" s="78" t="str">
        <f>IF(COUNTIF(W18:W19,"-")=COUNTA(W18:W19),"-",SUM(W18:W19))</f>
        <v>-</v>
      </c>
      <c r="X17" s="78" t="s">
        <v>2</v>
      </c>
    </row>
    <row r="18" spans="1:24" ht="16" customHeight="1" x14ac:dyDescent="0.2">
      <c r="A18" s="5" t="s">
        <v>11</v>
      </c>
      <c r="B18" s="12"/>
      <c r="C18" s="31"/>
      <c r="D18" s="12"/>
      <c r="E18" s="32" t="s">
        <v>12</v>
      </c>
      <c r="F18" s="32"/>
      <c r="G18" s="32"/>
      <c r="H18" s="32"/>
      <c r="I18" s="32"/>
      <c r="J18" s="12"/>
      <c r="K18" s="24">
        <v>4000000</v>
      </c>
      <c r="L18" s="25"/>
      <c r="M18" s="87"/>
      <c r="N18" s="92"/>
      <c r="O18" s="24">
        <v>4000000</v>
      </c>
      <c r="P18" s="30"/>
      <c r="Q18" s="27" t="s">
        <v>2</v>
      </c>
      <c r="R18" s="30"/>
      <c r="U18" s="78" t="str">
        <f t="shared" si="0"/>
        <v>-</v>
      </c>
      <c r="V18" s="78" t="s">
        <v>2</v>
      </c>
      <c r="W18" s="78" t="s">
        <v>2</v>
      </c>
      <c r="X18" s="78" t="s">
        <v>2</v>
      </c>
    </row>
    <row r="19" spans="1:24" ht="16" customHeight="1" x14ac:dyDescent="0.2">
      <c r="A19" s="5" t="s">
        <v>13</v>
      </c>
      <c r="B19" s="12"/>
      <c r="C19" s="33"/>
      <c r="D19" s="34"/>
      <c r="E19" s="34" t="s">
        <v>14</v>
      </c>
      <c r="F19" s="34"/>
      <c r="G19" s="34"/>
      <c r="H19" s="34"/>
      <c r="I19" s="34"/>
      <c r="J19" s="35"/>
      <c r="K19" s="36">
        <v>0</v>
      </c>
      <c r="L19" s="37"/>
      <c r="M19" s="93"/>
      <c r="N19" s="94"/>
      <c r="O19" s="36">
        <v>0</v>
      </c>
      <c r="P19" s="40"/>
      <c r="Q19" s="39" t="s">
        <v>2</v>
      </c>
      <c r="R19" s="40"/>
      <c r="U19" s="78" t="str">
        <f t="shared" si="0"/>
        <v>-</v>
      </c>
      <c r="V19" s="78" t="s">
        <v>2</v>
      </c>
      <c r="W19" s="78" t="s">
        <v>2</v>
      </c>
      <c r="X19" s="78" t="s">
        <v>2</v>
      </c>
    </row>
    <row r="20" spans="1:24" ht="16" customHeight="1" x14ac:dyDescent="0.2">
      <c r="A20" s="5" t="s">
        <v>15</v>
      </c>
      <c r="B20" s="12"/>
      <c r="C20" s="41"/>
      <c r="D20" s="42" t="s">
        <v>16</v>
      </c>
      <c r="E20" s="43"/>
      <c r="F20" s="42"/>
      <c r="G20" s="42"/>
      <c r="H20" s="42"/>
      <c r="I20" s="42"/>
      <c r="J20" s="44"/>
      <c r="K20" s="45">
        <v>-2608370</v>
      </c>
      <c r="L20" s="46"/>
      <c r="M20" s="95"/>
      <c r="N20" s="96"/>
      <c r="O20" s="45">
        <v>-2608370</v>
      </c>
      <c r="P20" s="48"/>
      <c r="Q20" s="47" t="str">
        <f>IF(COUNTIF(Q16:Q17,"-")=COUNTA(Q16:Q17),"-",SUM(Q16:Q17))</f>
        <v>-</v>
      </c>
      <c r="R20" s="48"/>
      <c r="U20" s="78" t="str">
        <f t="shared" si="0"/>
        <v>-</v>
      </c>
      <c r="V20" s="78" t="s">
        <v>2</v>
      </c>
      <c r="W20" s="78" t="str">
        <f>IF(COUNTIF(W16:W17,"-")=COUNTA(W16:W17),"-",SUM(W16:W17))</f>
        <v>-</v>
      </c>
      <c r="X20" s="78" t="s">
        <v>2</v>
      </c>
    </row>
    <row r="21" spans="1:24" ht="16" customHeight="1" x14ac:dyDescent="0.2">
      <c r="A21" s="5" t="s">
        <v>17</v>
      </c>
      <c r="B21" s="12"/>
      <c r="C21" s="4"/>
      <c r="D21" s="49" t="s">
        <v>39</v>
      </c>
      <c r="E21" s="49"/>
      <c r="F21" s="49"/>
      <c r="G21" s="32"/>
      <c r="H21" s="32"/>
      <c r="I21" s="32"/>
      <c r="J21" s="12"/>
      <c r="K21" s="83"/>
      <c r="L21" s="84"/>
      <c r="M21" s="24">
        <v>-10000127</v>
      </c>
      <c r="N21" s="26"/>
      <c r="O21" s="24">
        <v>10000127</v>
      </c>
      <c r="P21" s="30"/>
      <c r="Q21" s="97"/>
      <c r="R21" s="98"/>
      <c r="U21" s="78" t="s">
        <v>2</v>
      </c>
      <c r="V21" s="78" t="str">
        <f>IF(COUNTA(V22:V25)=COUNTIF(V22:V25,"-"),"-",SUM(V22,V24,V23,V25))</f>
        <v>-</v>
      </c>
      <c r="W21" s="78" t="str">
        <f>IF(COUNTA(W22:W25)=COUNTIF(W22:W25,"-"),"-",SUM(W22,W24,W23,W25))</f>
        <v>-</v>
      </c>
      <c r="X21" s="78" t="s">
        <v>2</v>
      </c>
    </row>
    <row r="22" spans="1:24" ht="16" customHeight="1" x14ac:dyDescent="0.2">
      <c r="A22" s="5" t="s">
        <v>18</v>
      </c>
      <c r="B22" s="12"/>
      <c r="C22" s="4"/>
      <c r="D22" s="49"/>
      <c r="E22" s="49" t="s">
        <v>19</v>
      </c>
      <c r="F22" s="32"/>
      <c r="G22" s="32"/>
      <c r="H22" s="32"/>
      <c r="I22" s="32"/>
      <c r="J22" s="12"/>
      <c r="K22" s="83"/>
      <c r="L22" s="84"/>
      <c r="M22" s="24">
        <v>0</v>
      </c>
      <c r="N22" s="26"/>
      <c r="O22" s="24">
        <v>0</v>
      </c>
      <c r="P22" s="30"/>
      <c r="Q22" s="85"/>
      <c r="R22" s="86"/>
      <c r="U22" s="78" t="s">
        <v>2</v>
      </c>
      <c r="V22" s="78" t="s">
        <v>2</v>
      </c>
      <c r="W22" s="78" t="s">
        <v>2</v>
      </c>
      <c r="X22" s="78" t="s">
        <v>2</v>
      </c>
    </row>
    <row r="23" spans="1:24" ht="16" customHeight="1" x14ac:dyDescent="0.2">
      <c r="A23" s="5" t="s">
        <v>20</v>
      </c>
      <c r="B23" s="12"/>
      <c r="C23" s="4"/>
      <c r="D23" s="49"/>
      <c r="E23" s="49" t="s">
        <v>21</v>
      </c>
      <c r="F23" s="49"/>
      <c r="G23" s="32"/>
      <c r="H23" s="32"/>
      <c r="I23" s="32"/>
      <c r="J23" s="12"/>
      <c r="K23" s="83"/>
      <c r="L23" s="84"/>
      <c r="M23" s="24">
        <v>30484892</v>
      </c>
      <c r="N23" s="26"/>
      <c r="O23" s="24">
        <v>-30484892</v>
      </c>
      <c r="P23" s="30"/>
      <c r="Q23" s="85"/>
      <c r="R23" s="86"/>
      <c r="U23" s="78" t="s">
        <v>2</v>
      </c>
      <c r="V23" s="78" t="s">
        <v>2</v>
      </c>
      <c r="W23" s="78" t="s">
        <v>2</v>
      </c>
      <c r="X23" s="78" t="s">
        <v>2</v>
      </c>
    </row>
    <row r="24" spans="1:24" ht="16" customHeight="1" x14ac:dyDescent="0.2">
      <c r="A24" s="5" t="s">
        <v>22</v>
      </c>
      <c r="B24" s="12"/>
      <c r="C24" s="4"/>
      <c r="D24" s="49"/>
      <c r="E24" s="49" t="s">
        <v>23</v>
      </c>
      <c r="F24" s="49"/>
      <c r="G24" s="32"/>
      <c r="H24" s="32"/>
      <c r="I24" s="32"/>
      <c r="J24" s="12"/>
      <c r="K24" s="83"/>
      <c r="L24" s="84"/>
      <c r="M24" s="24">
        <v>20484765</v>
      </c>
      <c r="N24" s="26"/>
      <c r="O24" s="24">
        <v>-20484765</v>
      </c>
      <c r="P24" s="30"/>
      <c r="Q24" s="85"/>
      <c r="R24" s="86"/>
      <c r="U24" s="78" t="s">
        <v>2</v>
      </c>
      <c r="V24" s="78" t="s">
        <v>2</v>
      </c>
      <c r="W24" s="78" t="s">
        <v>2</v>
      </c>
      <c r="X24" s="78" t="s">
        <v>2</v>
      </c>
    </row>
    <row r="25" spans="1:24" ht="16" customHeight="1" x14ac:dyDescent="0.2">
      <c r="A25" s="5" t="s">
        <v>24</v>
      </c>
      <c r="B25" s="12"/>
      <c r="C25" s="4"/>
      <c r="D25" s="49"/>
      <c r="E25" s="49" t="s">
        <v>25</v>
      </c>
      <c r="F25" s="49"/>
      <c r="G25" s="32"/>
      <c r="H25" s="3"/>
      <c r="I25" s="32"/>
      <c r="J25" s="12"/>
      <c r="K25" s="83"/>
      <c r="L25" s="84"/>
      <c r="M25" s="24">
        <v>0</v>
      </c>
      <c r="N25" s="26"/>
      <c r="O25" s="24">
        <v>0</v>
      </c>
      <c r="P25" s="30"/>
      <c r="Q25" s="85"/>
      <c r="R25" s="86"/>
      <c r="U25" s="78" t="s">
        <v>2</v>
      </c>
      <c r="V25" s="78" t="s">
        <v>2</v>
      </c>
      <c r="W25" s="78" t="s">
        <v>2</v>
      </c>
      <c r="X25" s="78" t="s">
        <v>2</v>
      </c>
    </row>
    <row r="26" spans="1:24" ht="16" customHeight="1" x14ac:dyDescent="0.2">
      <c r="A26" s="5" t="s">
        <v>26</v>
      </c>
      <c r="B26" s="12"/>
      <c r="C26" s="4"/>
      <c r="D26" s="49" t="s">
        <v>27</v>
      </c>
      <c r="E26" s="32"/>
      <c r="F26" s="32"/>
      <c r="G26" s="32"/>
      <c r="H26" s="32"/>
      <c r="I26" s="32"/>
      <c r="J26" s="12"/>
      <c r="K26" s="24">
        <v>0</v>
      </c>
      <c r="L26" s="25"/>
      <c r="M26" s="24">
        <v>0</v>
      </c>
      <c r="N26" s="26"/>
      <c r="O26" s="87"/>
      <c r="P26" s="88"/>
      <c r="Q26" s="89"/>
      <c r="R26" s="88"/>
      <c r="U26" s="78" t="str">
        <f>IF(COUNTIF(V26:X26,"-")=COUNTA(V26:X26),"-",SUM(V26:X26))</f>
        <v>-</v>
      </c>
      <c r="V26" s="78" t="s">
        <v>2</v>
      </c>
      <c r="W26" s="78" t="s">
        <v>2</v>
      </c>
      <c r="X26" s="78" t="s">
        <v>2</v>
      </c>
    </row>
    <row r="27" spans="1:24" ht="16" customHeight="1" x14ac:dyDescent="0.2">
      <c r="A27" s="5" t="s">
        <v>28</v>
      </c>
      <c r="B27" s="12"/>
      <c r="C27" s="4"/>
      <c r="D27" s="49" t="s">
        <v>29</v>
      </c>
      <c r="E27" s="49"/>
      <c r="F27" s="32"/>
      <c r="G27" s="32"/>
      <c r="H27" s="32"/>
      <c r="I27" s="32"/>
      <c r="J27" s="12"/>
      <c r="K27" s="24">
        <v>0</v>
      </c>
      <c r="L27" s="25"/>
      <c r="M27" s="24">
        <v>0</v>
      </c>
      <c r="N27" s="26"/>
      <c r="O27" s="87"/>
      <c r="P27" s="88"/>
      <c r="Q27" s="89"/>
      <c r="R27" s="88"/>
      <c r="U27" s="78" t="str">
        <f>IF(COUNTIF(V27:X27,"-")=COUNTA(V27:X27),"-",SUM(V27:X27))</f>
        <v>-</v>
      </c>
      <c r="V27" s="78" t="s">
        <v>2</v>
      </c>
      <c r="W27" s="78" t="s">
        <v>2</v>
      </c>
      <c r="X27" s="78" t="s">
        <v>2</v>
      </c>
    </row>
    <row r="28" spans="1:24" ht="16" customHeight="1" x14ac:dyDescent="0.2">
      <c r="A28" s="5" t="s">
        <v>30</v>
      </c>
      <c r="B28" s="12"/>
      <c r="C28" s="33"/>
      <c r="D28" s="34" t="s">
        <v>3</v>
      </c>
      <c r="E28" s="34"/>
      <c r="F28" s="34"/>
      <c r="G28" s="50"/>
      <c r="H28" s="50"/>
      <c r="I28" s="50"/>
      <c r="J28" s="35"/>
      <c r="K28" s="24">
        <v>0</v>
      </c>
      <c r="L28" s="37"/>
      <c r="M28" s="24">
        <v>0</v>
      </c>
      <c r="N28" s="38"/>
      <c r="O28" s="24">
        <v>0</v>
      </c>
      <c r="P28" s="40"/>
      <c r="Q28" s="81"/>
      <c r="R28" s="82"/>
      <c r="S28" s="51"/>
      <c r="U28" s="78" t="str">
        <f>IF(COUNTIF(V28:X28,"-")=COUNTA(V28:X28),"-",SUM(V28:X28))</f>
        <v>-</v>
      </c>
      <c r="V28" s="78" t="s">
        <v>2</v>
      </c>
      <c r="W28" s="78" t="s">
        <v>2</v>
      </c>
      <c r="X28" s="78" t="s">
        <v>2</v>
      </c>
    </row>
    <row r="29" spans="1:24" ht="16" customHeight="1" thickBot="1" x14ac:dyDescent="0.25">
      <c r="A29" s="5" t="s">
        <v>31</v>
      </c>
      <c r="B29" s="12"/>
      <c r="C29" s="52"/>
      <c r="D29" s="53" t="s">
        <v>32</v>
      </c>
      <c r="E29" s="53"/>
      <c r="F29" s="54"/>
      <c r="G29" s="54"/>
      <c r="H29" s="55"/>
      <c r="I29" s="54"/>
      <c r="J29" s="56"/>
      <c r="K29" s="57">
        <v>-2608370</v>
      </c>
      <c r="L29" s="58"/>
      <c r="M29" s="57">
        <v>-10000127</v>
      </c>
      <c r="N29" s="59"/>
      <c r="O29" s="57">
        <v>7391757</v>
      </c>
      <c r="P29" s="76"/>
      <c r="Q29" s="60" t="e">
        <f>IF(AND(Q20="-",COUNTIF(#REF!,"-")=COUNTA(#REF!)),"-",SUM(Q20,#REF!))</f>
        <v>#REF!</v>
      </c>
      <c r="R29" s="61"/>
      <c r="S29" s="51"/>
      <c r="U29" s="78" t="str">
        <f>IF(COUNTIF(V29:X29,"-")=COUNTA(V29:X29),"-",SUM(V29:X29))</f>
        <v>-</v>
      </c>
      <c r="V29" s="78" t="str">
        <f>IF(AND(V21="-",COUNTIF(V26:V27,"-")=COUNTA(V26:V27),V28="-"),"-",SUM(V21,V26:V27,V28))</f>
        <v>-</v>
      </c>
      <c r="W29" s="78" t="str">
        <f>IF(AND(W20="-",W21="-",COUNTIF(W26:W27,"-")=COUNTA(W26:W27),W28="-"),"-",SUM(W20,W21,W26:W27,W28))</f>
        <v>-</v>
      </c>
      <c r="X29" s="78" t="s">
        <v>2</v>
      </c>
    </row>
    <row r="30" spans="1:24" ht="16" customHeight="1" thickBot="1" x14ac:dyDescent="0.25">
      <c r="A30" s="5" t="s">
        <v>33</v>
      </c>
      <c r="B30" s="12"/>
      <c r="C30" s="62" t="s">
        <v>34</v>
      </c>
      <c r="D30" s="63"/>
      <c r="E30" s="63"/>
      <c r="F30" s="63"/>
      <c r="G30" s="64"/>
      <c r="H30" s="64"/>
      <c r="I30" s="64"/>
      <c r="J30" s="65"/>
      <c r="K30" s="66">
        <v>1272364624</v>
      </c>
      <c r="L30" s="67"/>
      <c r="M30" s="66">
        <v>1449331969</v>
      </c>
      <c r="N30" s="68"/>
      <c r="O30" s="66">
        <v>-176967345</v>
      </c>
      <c r="P30" s="77"/>
      <c r="Q30" s="69" t="e">
        <f>IF(AND(Q15="-",Q29="-"),"-",SUM(Q15,Q29))</f>
        <v>#REF!</v>
      </c>
      <c r="R30" s="70"/>
      <c r="S30" s="51"/>
      <c r="U30" s="78" t="str">
        <f>IF(COUNTIF(V30:X30,"-")=COUNTA(V30:X30),"-",SUM(V30:X30))</f>
        <v>-</v>
      </c>
      <c r="V30" s="78" t="s">
        <v>2</v>
      </c>
      <c r="W30" s="78" t="s">
        <v>2</v>
      </c>
      <c r="X30" s="78" t="s">
        <v>2</v>
      </c>
    </row>
    <row r="31" spans="1:24" ht="6.75" customHeight="1" x14ac:dyDescent="0.2">
      <c r="B31" s="12"/>
      <c r="C31" s="71"/>
      <c r="D31" s="72"/>
      <c r="E31" s="72"/>
      <c r="F31" s="72"/>
      <c r="G31" s="72"/>
      <c r="H31" s="72"/>
      <c r="I31" s="72"/>
      <c r="J31" s="72"/>
      <c r="K31" s="12"/>
      <c r="L31" s="12"/>
      <c r="M31" s="12"/>
      <c r="N31" s="12"/>
      <c r="O31" s="12"/>
      <c r="P31" s="12"/>
      <c r="Q31" s="12"/>
      <c r="R31" s="2"/>
      <c r="S31" s="51"/>
    </row>
    <row r="32" spans="1:24" ht="15.65" customHeight="1" x14ac:dyDescent="0.2">
      <c r="B32" s="12"/>
      <c r="C32" s="73"/>
      <c r="D32" s="74"/>
      <c r="F32" s="15"/>
      <c r="G32" s="10"/>
      <c r="H32" s="15"/>
      <c r="I32" s="15"/>
      <c r="J32" s="73"/>
      <c r="K32" s="12"/>
      <c r="L32" s="12"/>
      <c r="M32" s="12"/>
      <c r="N32" s="12"/>
      <c r="O32" s="12"/>
      <c r="P32" s="12"/>
      <c r="Q32" s="12"/>
      <c r="R32" s="2"/>
      <c r="S32" s="51"/>
    </row>
  </sheetData>
  <mergeCells count="28">
    <mergeCell ref="Q28:R28"/>
    <mergeCell ref="K25:L25"/>
    <mergeCell ref="Q25:R25"/>
    <mergeCell ref="O26:P26"/>
    <mergeCell ref="Q26:R26"/>
    <mergeCell ref="O27:P27"/>
    <mergeCell ref="Q27:R27"/>
    <mergeCell ref="K24:L24"/>
    <mergeCell ref="Q24:R24"/>
    <mergeCell ref="M16:N16"/>
    <mergeCell ref="M17:N17"/>
    <mergeCell ref="M18:N18"/>
    <mergeCell ref="M19:N19"/>
    <mergeCell ref="M20:N20"/>
    <mergeCell ref="K21:L21"/>
    <mergeCell ref="Q21:R21"/>
    <mergeCell ref="K22:L22"/>
    <mergeCell ref="Q22:R22"/>
    <mergeCell ref="K23:L23"/>
    <mergeCell ref="Q23:R23"/>
    <mergeCell ref="C9:R9"/>
    <mergeCell ref="C10:R10"/>
    <mergeCell ref="C11:R11"/>
    <mergeCell ref="C13:J14"/>
    <mergeCell ref="K13:L14"/>
    <mergeCell ref="M14:N14"/>
    <mergeCell ref="O14:P14"/>
    <mergeCell ref="Q14:R14"/>
  </mergeCells>
  <phoneticPr fontId="10"/>
  <pageMargins left="0.70866141732283472" right="0.70866141732283472" top="0.39370078740157477" bottom="0.39370078740157477" header="0.51181102362204722" footer="0.51181102362204722"/>
  <pageSetup paperSize="9" scale="8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全体</vt:lpstr>
      <vt:lpstr>交通災害</vt:lpstr>
      <vt:lpstr>合算</vt:lpstr>
      <vt:lpstr>共通</vt:lpstr>
      <vt:lpstr>退職</vt:lpstr>
      <vt:lpstr>非常勤</vt:lpstr>
      <vt:lpstr>消防</vt:lpstr>
      <vt:lpstr>会館</vt:lpstr>
      <vt:lpstr>会館!Print_Area</vt:lpstr>
      <vt:lpstr>共通!Print_Area</vt:lpstr>
      <vt:lpstr>交通災害!Print_Area</vt:lpstr>
      <vt:lpstr>合算!Print_Area</vt:lpstr>
      <vt:lpstr>消防!Print_Area</vt:lpstr>
      <vt:lpstr>全体!Print_Area</vt:lpstr>
      <vt:lpstr>退職!Print_Area</vt:lpstr>
      <vt:lpstr>非常勤!Print_Area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保生 津留</cp:lastModifiedBy>
  <cp:lastPrinted>2023-10-04T08:18:34Z</cp:lastPrinted>
  <dcterms:created xsi:type="dcterms:W3CDTF">2017-09-27T18:00:37Z</dcterms:created>
  <dcterms:modified xsi:type="dcterms:W3CDTF">2025-10-27T02:11:55Z</dcterms:modified>
</cp:coreProperties>
</file>